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0" yWindow="980" windowWidth="24840" windowHeight="15500" activeTab="0"/>
  </bookViews>
  <sheets>
    <sheet name="Sheet1" sheetId="1" r:id="rId1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<sst xmlns="http://schemas.openxmlformats.org/spreadsheetml/2006/main" count="54" uniqueCount="52">
  <si>
    <t>Flight condition 1: no AWAS</t>
  </si>
  <si>
    <t>CG -1"</t>
  </si>
  <si>
    <t>Flight condition 2: AWAS</t>
  </si>
  <si>
    <t>CG +1"</t>
  </si>
  <si>
    <t>KF50 elbow + …</t>
  </si>
  <si>
    <t>w/o cables</t>
  </si>
  <si>
    <t>positive = forward, negative = aft</t>
  </si>
  <si>
    <t>datum = midpoint line on door = 0</t>
  </si>
  <si>
    <t>arm (in.)</t>
  </si>
  <si>
    <t>moment (in-lbs)</t>
  </si>
  <si>
    <t>CG limits</t>
  </si>
  <si>
    <t>+12 to -12 in.</t>
  </si>
  <si>
    <t>can module 1</t>
  </si>
  <si>
    <t>can module 2</t>
  </si>
  <si>
    <t>can module 3</t>
  </si>
  <si>
    <t>can module 4</t>
  </si>
  <si>
    <t>can module 5</t>
  </si>
  <si>
    <t>can module 6</t>
  </si>
  <si>
    <t>AMPS pod CG calcs</t>
  </si>
  <si>
    <t>wt (lbs)</t>
  </si>
  <si>
    <t>AMPS pod wt:</t>
  </si>
  <si>
    <t>CG (empty):</t>
  </si>
  <si>
    <t>NMASS main box</t>
  </si>
  <si>
    <t>pump and valve assly</t>
  </si>
  <si>
    <t>cables</t>
  </si>
  <si>
    <t>inlet</t>
  </si>
  <si>
    <t>w/ all mnting hw, no cables</t>
  </si>
  <si>
    <t>vapor trap</t>
  </si>
  <si>
    <t>VAT clamps, elbow</t>
  </si>
  <si>
    <t>aft rail</t>
  </si>
  <si>
    <t>NMASS:</t>
  </si>
  <si>
    <t>VAT valve</t>
  </si>
  <si>
    <t>VAT valve bracket</t>
  </si>
  <si>
    <t>Pump tray</t>
  </si>
  <si>
    <t>pyrogen can 4 lbs @-6"</t>
  </si>
  <si>
    <t>Weight measured 3/25/2010</t>
  </si>
  <si>
    <t xml:space="preserve"> </t>
  </si>
  <si>
    <t>Total pod weight</t>
  </si>
  <si>
    <t>includes fire suppression can, sensors, 2 trapezoid brackets</t>
  </si>
  <si>
    <t>+1 in.</t>
  </si>
  <si>
    <t>Determined from  W&amp;B in Mar. 2010</t>
  </si>
  <si>
    <t>Power distribution box</t>
  </si>
  <si>
    <t>NMASS sample and exhaust tubing</t>
  </si>
  <si>
    <t>air scoops and metal bellows tubing</t>
  </si>
  <si>
    <t>misc. tubing</t>
  </si>
  <si>
    <t>remove 6x42-lb can modules for "no-iWAS" flight condition</t>
  </si>
  <si>
    <t>iWAS</t>
  </si>
  <si>
    <t>Senex 2013 payload - iWAS and NMASS</t>
  </si>
  <si>
    <t>iWAS assembled mounting frame</t>
  </si>
  <si>
    <t>iWAS pneumatic tray</t>
  </si>
  <si>
    <t>iWAS inlet</t>
  </si>
  <si>
    <t>Empty weight and CG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</si>
</sst>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">
      <selection activeCell="I30" sqref="I30"/>
    </sheetView>
  </sheetViews>
  <sheetFormatPr defaultColWidth="8.8515625" defaultRowHeight="12.75"/>
  <cols>
    <col min="1" max="1" width="8.8515625" style="0" customWidth="1"/>
    <col min="2" max="2" width="28.421875" style="0" customWidth="1"/>
    <col min="3" max="3" width="11.140625" style="0" customWidth="1"/>
    <col min="4" max="5" width="10.00390625" style="0" customWidth="1"/>
    <col min="6" max="6" width="11.140625" style="0" customWidth="1"/>
    <col min="7" max="11" width="8.8515625" style="0" customWidth="1"/>
    <col min="12" max="12" width="10.140625" style="0" bestFit="1" customWidth="1"/>
  </cols>
  <sheetData>
    <row r="1" spans="1:12" ht="12">
      <c r="A1" s="1" t="s">
        <v>18</v>
      </c>
      <c r="F1" s="1" t="s">
        <v>20</v>
      </c>
      <c r="G1" s="3">
        <v>550</v>
      </c>
      <c r="I1" t="s">
        <v>40</v>
      </c>
      <c r="L1" s="4"/>
    </row>
    <row r="2" spans="6:7" ht="12">
      <c r="F2" s="1" t="s">
        <v>21</v>
      </c>
      <c r="G2" s="2" t="s">
        <v>39</v>
      </c>
    </row>
    <row r="3" spans="3:9" ht="12">
      <c r="C3" t="s">
        <v>7</v>
      </c>
      <c r="F3" t="s">
        <v>10</v>
      </c>
      <c r="G3" s="2" t="s">
        <v>11</v>
      </c>
      <c r="I3" t="s">
        <v>35</v>
      </c>
    </row>
    <row r="4" spans="3:13" ht="12">
      <c r="C4" t="s">
        <v>6</v>
      </c>
      <c r="I4" t="s">
        <v>0</v>
      </c>
      <c r="L4">
        <f>892-34</f>
        <v>858</v>
      </c>
      <c r="M4" t="s">
        <v>1</v>
      </c>
    </row>
    <row r="5" spans="1:13" ht="12">
      <c r="A5" s="1" t="s">
        <v>47</v>
      </c>
      <c r="I5" t="s">
        <v>2</v>
      </c>
      <c r="L5">
        <f>892-34+252</f>
        <v>1110</v>
      </c>
      <c r="M5" t="s">
        <v>3</v>
      </c>
    </row>
    <row r="6" spans="3:5" ht="12">
      <c r="C6" s="6" t="s">
        <v>8</v>
      </c>
      <c r="D6" s="6" t="s">
        <v>19</v>
      </c>
      <c r="E6" s="6" t="s">
        <v>9</v>
      </c>
    </row>
    <row r="8" spans="2:11" ht="12">
      <c r="B8" t="s">
        <v>51</v>
      </c>
      <c r="C8" s="1">
        <v>1</v>
      </c>
      <c r="D8" s="1">
        <v>550</v>
      </c>
      <c r="E8">
        <f>C8*D8</f>
        <v>550</v>
      </c>
      <c r="F8" t="s">
        <v>38</v>
      </c>
      <c r="K8" t="s">
        <v>34</v>
      </c>
    </row>
    <row r="10" spans="1:6" ht="12">
      <c r="A10" t="s">
        <v>30</v>
      </c>
      <c r="B10" t="s">
        <v>22</v>
      </c>
      <c r="C10">
        <v>-35</v>
      </c>
      <c r="D10">
        <v>81</v>
      </c>
      <c r="E10">
        <f>C10*D10</f>
        <v>-2835</v>
      </c>
      <c r="F10" t="s">
        <v>5</v>
      </c>
    </row>
    <row r="11" spans="2:5" ht="12">
      <c r="B11" t="s">
        <v>23</v>
      </c>
      <c r="C11">
        <v>-52.5</v>
      </c>
      <c r="D11">
        <v>45</v>
      </c>
      <c r="E11">
        <f aca="true" t="shared" si="0" ref="E11:E35">C11*D11</f>
        <v>-2362.5</v>
      </c>
    </row>
    <row r="12" spans="2:5" ht="12">
      <c r="B12" t="s">
        <v>43</v>
      </c>
      <c r="C12">
        <v>-50</v>
      </c>
      <c r="D12">
        <v>8.200000000000001</v>
      </c>
      <c r="E12">
        <f t="shared" si="0"/>
        <v>-410.00000000000006</v>
      </c>
    </row>
    <row r="13" spans="2:5" ht="12">
      <c r="B13" t="s">
        <v>24</v>
      </c>
      <c r="C13">
        <v>-12</v>
      </c>
      <c r="D13">
        <v>8</v>
      </c>
      <c r="E13">
        <f t="shared" si="0"/>
        <v>-96</v>
      </c>
    </row>
    <row r="14" spans="2:5" ht="12">
      <c r="B14" t="s">
        <v>25</v>
      </c>
      <c r="C14">
        <v>-8</v>
      </c>
      <c r="D14">
        <v>9.5</v>
      </c>
      <c r="E14">
        <f t="shared" si="0"/>
        <v>-76</v>
      </c>
    </row>
    <row r="15" spans="2:5" ht="12">
      <c r="B15" t="s">
        <v>27</v>
      </c>
      <c r="C15">
        <v>-44</v>
      </c>
      <c r="D15">
        <v>0.7</v>
      </c>
      <c r="E15">
        <f t="shared" si="0"/>
        <v>-30.799999999999997</v>
      </c>
    </row>
    <row r="16" spans="2:5" ht="12">
      <c r="B16" t="s">
        <v>42</v>
      </c>
      <c r="C16">
        <v>-58</v>
      </c>
      <c r="D16">
        <v>1.9</v>
      </c>
      <c r="E16">
        <f t="shared" si="0"/>
        <v>-110.19999999999999</v>
      </c>
    </row>
    <row r="17" spans="2:5" ht="12">
      <c r="B17" t="s">
        <v>28</v>
      </c>
      <c r="C17">
        <v>-58</v>
      </c>
      <c r="D17">
        <v>3.5</v>
      </c>
      <c r="E17">
        <f t="shared" si="0"/>
        <v>-203</v>
      </c>
    </row>
    <row r="18" spans="2:5" ht="12">
      <c r="B18" t="s">
        <v>44</v>
      </c>
      <c r="C18">
        <v>-55</v>
      </c>
      <c r="D18">
        <v>2.3</v>
      </c>
      <c r="E18">
        <f t="shared" si="0"/>
        <v>-126.49999999999999</v>
      </c>
    </row>
    <row r="19" spans="2:5" ht="12">
      <c r="B19" t="s">
        <v>29</v>
      </c>
      <c r="C19">
        <v>-42</v>
      </c>
      <c r="D19">
        <v>1.5</v>
      </c>
      <c r="E19">
        <f t="shared" si="0"/>
        <v>-63</v>
      </c>
    </row>
    <row r="20" spans="2:6" ht="12">
      <c r="B20" t="s">
        <v>4</v>
      </c>
      <c r="C20">
        <v>-53</v>
      </c>
      <c r="D20">
        <v>0.9</v>
      </c>
      <c r="E20">
        <f t="shared" si="0"/>
        <v>-47.7</v>
      </c>
      <c r="F20">
        <f>SUM(D10:D20)</f>
        <v>162.5</v>
      </c>
    </row>
    <row r="22" spans="1:6" ht="12">
      <c r="A22" t="s">
        <v>41</v>
      </c>
      <c r="C22">
        <v>-34</v>
      </c>
      <c r="D22">
        <v>12.3</v>
      </c>
      <c r="E22">
        <f t="shared" si="0"/>
        <v>-418.20000000000005</v>
      </c>
      <c r="F22" t="s">
        <v>26</v>
      </c>
    </row>
    <row r="23" spans="5:6" ht="12">
      <c r="E23" t="s">
        <v>36</v>
      </c>
      <c r="F23" t="s">
        <v>36</v>
      </c>
    </row>
    <row r="24" spans="1:6" ht="12">
      <c r="A24" t="s">
        <v>46</v>
      </c>
      <c r="B24" t="s">
        <v>12</v>
      </c>
      <c r="C24">
        <v>31</v>
      </c>
      <c r="D24">
        <v>42</v>
      </c>
      <c r="E24">
        <f t="shared" si="0"/>
        <v>1302</v>
      </c>
      <c r="F24" t="s">
        <v>45</v>
      </c>
    </row>
    <row r="25" spans="2:5" ht="12">
      <c r="B25" t="s">
        <v>13</v>
      </c>
      <c r="C25">
        <v>31</v>
      </c>
      <c r="D25">
        <v>42</v>
      </c>
      <c r="E25">
        <f t="shared" si="0"/>
        <v>1302</v>
      </c>
    </row>
    <row r="26" spans="2:5" ht="12">
      <c r="B26" t="s">
        <v>14</v>
      </c>
      <c r="C26">
        <v>31</v>
      </c>
      <c r="D26">
        <v>42</v>
      </c>
      <c r="E26">
        <f t="shared" si="0"/>
        <v>1302</v>
      </c>
    </row>
    <row r="27" spans="2:5" ht="12">
      <c r="B27" t="s">
        <v>15</v>
      </c>
      <c r="C27">
        <v>10</v>
      </c>
      <c r="D27">
        <v>42</v>
      </c>
      <c r="E27">
        <f t="shared" si="0"/>
        <v>420</v>
      </c>
    </row>
    <row r="28" spans="2:5" ht="12">
      <c r="B28" t="s">
        <v>16</v>
      </c>
      <c r="C28">
        <v>10</v>
      </c>
      <c r="D28">
        <v>42</v>
      </c>
      <c r="E28">
        <f t="shared" si="0"/>
        <v>420</v>
      </c>
    </row>
    <row r="29" spans="2:5" ht="12">
      <c r="B29" t="s">
        <v>17</v>
      </c>
      <c r="C29">
        <v>10</v>
      </c>
      <c r="D29">
        <v>42</v>
      </c>
      <c r="E29">
        <f t="shared" si="0"/>
        <v>420</v>
      </c>
    </row>
    <row r="30" spans="2:5" ht="12">
      <c r="B30" t="s">
        <v>33</v>
      </c>
      <c r="C30">
        <v>31</v>
      </c>
      <c r="D30">
        <v>30</v>
      </c>
      <c r="E30">
        <f t="shared" si="0"/>
        <v>930</v>
      </c>
    </row>
    <row r="31" spans="2:6" ht="12">
      <c r="B31" t="s">
        <v>48</v>
      </c>
      <c r="C31">
        <v>21</v>
      </c>
      <c r="D31">
        <v>83.7</v>
      </c>
      <c r="E31">
        <f t="shared" si="0"/>
        <v>1757.7</v>
      </c>
      <c r="F31" t="s">
        <v>36</v>
      </c>
    </row>
    <row r="32" spans="2:5" ht="12">
      <c r="B32" t="s">
        <v>31</v>
      </c>
      <c r="C32" s="5">
        <v>70</v>
      </c>
      <c r="D32">
        <v>7.5</v>
      </c>
      <c r="E32">
        <f t="shared" si="0"/>
        <v>525</v>
      </c>
    </row>
    <row r="33" spans="2:5" ht="12">
      <c r="B33" t="s">
        <v>32</v>
      </c>
      <c r="C33" s="5">
        <v>74</v>
      </c>
      <c r="D33">
        <v>1.4</v>
      </c>
      <c r="E33">
        <f t="shared" si="0"/>
        <v>103.6</v>
      </c>
    </row>
    <row r="34" spans="2:5" ht="12">
      <c r="B34" t="s">
        <v>49</v>
      </c>
      <c r="C34">
        <v>10</v>
      </c>
      <c r="D34">
        <v>22.2</v>
      </c>
      <c r="E34">
        <f t="shared" si="0"/>
        <v>222</v>
      </c>
    </row>
    <row r="35" spans="1:5" ht="12">
      <c r="A35" s="7"/>
      <c r="B35" s="7" t="s">
        <v>50</v>
      </c>
      <c r="C35" s="7">
        <v>38</v>
      </c>
      <c r="D35" s="7">
        <v>4</v>
      </c>
      <c r="E35" s="7">
        <f t="shared" si="0"/>
        <v>152</v>
      </c>
    </row>
    <row r="36" spans="1:5" ht="12">
      <c r="A36" t="s">
        <v>37</v>
      </c>
      <c r="C36">
        <f>E36/D36</f>
        <v>2.3342217484008527</v>
      </c>
      <c r="D36">
        <f>SUM(D8:D35)</f>
        <v>1125.6000000000001</v>
      </c>
      <c r="E36">
        <f>SUM(E8:E35)</f>
        <v>2627.4</v>
      </c>
    </row>
  </sheetData>
  <sheetProtection/>
  <printOptions/>
  <pageMargins left="0.75" right="0.75" top="0.5" bottom="0.5" header="0.5" footer="0.5"/>
  <pageSetup fitToHeight="1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Froyd</dc:creator>
  <cp:keywords/>
  <dc:description/>
  <cp:lastModifiedBy>Chuck Brock</cp:lastModifiedBy>
  <cp:lastPrinted>2010-03-25T12:19:35Z</cp:lastPrinted>
  <dcterms:created xsi:type="dcterms:W3CDTF">2007-09-25T23:50:48Z</dcterms:created>
  <dcterms:modified xsi:type="dcterms:W3CDTF">2012-10-09T22:26:22Z</dcterms:modified>
  <cp:category/>
  <cp:version/>
  <cp:contentType/>
  <cp:contentStatus/>
</cp:coreProperties>
</file>