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0" yWindow="0" windowWidth="22740" windowHeight="15680" activeTab="0"/>
  </bookViews>
  <sheets>
    <sheet name="Sta3 Rack" sheetId="1" r:id="rId1"/>
    <sheet name="AMS Rack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<sst xmlns="http://schemas.openxmlformats.org/spreadsheetml/2006/main" count="153" uniqueCount="96">
  <si>
    <t>Enter &amp; verify values shown in BLUE …</t>
  </si>
  <si>
    <t>Calculated values then shown in RED</t>
  </si>
  <si>
    <t>Copy &amp; paste additional horizontal lines to help define component dimensions</t>
  </si>
  <si>
    <t>U units</t>
  </si>
  <si>
    <t>centerline inches above floor</t>
  </si>
  <si>
    <t>outboard bay, aft face</t>
  </si>
  <si>
    <t>inboard bay, aft face</t>
  </si>
  <si>
    <t>Rack location</t>
  </si>
  <si>
    <t>Project</t>
  </si>
  <si>
    <t>Year</t>
  </si>
  <si>
    <t>PI</t>
  </si>
  <si>
    <t xml:space="preserve"> </t>
  </si>
  <si>
    <t>Station 3</t>
  </si>
  <si>
    <t>component name</t>
  </si>
  <si>
    <t>weight</t>
  </si>
  <si>
    <t>empty rack</t>
  </si>
  <si>
    <t>lbs</t>
  </si>
  <si>
    <t>frame only</t>
  </si>
  <si>
    <t>floor plate &amp; isolators</t>
  </si>
  <si>
    <t>Flintstone feet</t>
  </si>
  <si>
    <t>side plates &amp; isolators</t>
  </si>
  <si>
    <t>(if installed)</t>
  </si>
  <si>
    <t>top panel</t>
  </si>
  <si>
    <t>bottom rails</t>
  </si>
  <si>
    <t>rack, as installed:</t>
  </si>
  <si>
    <t>back of computer</t>
  </si>
  <si>
    <t>rails</t>
  </si>
  <si>
    <t>Weights</t>
  </si>
  <si>
    <t>back of TPS</t>
  </si>
  <si>
    <t>outboard</t>
  </si>
  <si>
    <t>inboard</t>
  </si>
  <si>
    <t>additional cabling</t>
  </si>
  <si>
    <t>additional plumbing</t>
  </si>
  <si>
    <t>instrumentation</t>
  </si>
  <si>
    <t>total installed weight</t>
  </si>
  <si>
    <t>grand total</t>
  </si>
  <si>
    <t>hardware (AMS)</t>
  </si>
  <si>
    <t>max. allowed weight</t>
  </si>
  <si>
    <t>cables (AMS)</t>
  </si>
  <si>
    <t>difference</t>
  </si>
  <si>
    <t>Moments</t>
  </si>
  <si>
    <t>total installed moment</t>
  </si>
  <si>
    <t>in-lbs</t>
  </si>
  <si>
    <t xml:space="preserve">        (empty rack contributes ~1000 in-lbs to each bay)</t>
  </si>
  <si>
    <t>max. allowed moment</t>
  </si>
  <si>
    <t>BNC panel (AMS)</t>
  </si>
  <si>
    <t xml:space="preserve">bottom of rack = 2" from floor </t>
  </si>
  <si>
    <t>&lt;-- wall</t>
  </si>
  <si>
    <t>aisle --&gt;</t>
  </si>
  <si>
    <t>inboard bay, forward face</t>
  </si>
  <si>
    <t>outboard bay, forward face</t>
  </si>
  <si>
    <t>Computer (AMS)</t>
  </si>
  <si>
    <t>TPS (AMS)</t>
  </si>
  <si>
    <t>UPS (AMS)</t>
  </si>
  <si>
    <t>&lt;-- aisle</t>
  </si>
  <si>
    <t>wall --&gt;</t>
  </si>
  <si>
    <t>Seat</t>
  </si>
  <si>
    <t>Date</t>
  </si>
  <si>
    <t>c-ToF instrument</t>
  </si>
  <si>
    <t>AMS Racks</t>
  </si>
  <si>
    <t>Total Weight</t>
  </si>
  <si>
    <t>Total Moment</t>
  </si>
  <si>
    <t>Max Allowable Weight</t>
  </si>
  <si>
    <t>Moment</t>
  </si>
  <si>
    <t>Max Allowable Moment</t>
  </si>
  <si>
    <t>Pneumatic Valve</t>
  </si>
  <si>
    <t>AMS Inlet (incl. PCI)</t>
  </si>
  <si>
    <t>AMS Cables (1/2)</t>
  </si>
  <si>
    <t>floor</t>
  </si>
  <si>
    <t>Comments:</t>
  </si>
  <si>
    <t xml:space="preserve">Equip. weights go in Col. F or K to use Col M. moments. </t>
  </si>
  <si>
    <t>Electronics</t>
  </si>
  <si>
    <t>AMS Instrument, new rack, fans</t>
  </si>
  <si>
    <t>Sta3</t>
  </si>
  <si>
    <t>fans and plate</t>
  </si>
  <si>
    <t>Inlet Pump (AMS)</t>
  </si>
  <si>
    <t>Power Supply</t>
  </si>
  <si>
    <t>PCI Controller</t>
  </si>
  <si>
    <t>Turbo Controllers</t>
  </si>
  <si>
    <t>CO2 Bottle and Solenoid Valves</t>
  </si>
  <si>
    <t>SP2</t>
  </si>
  <si>
    <t>front of SP2</t>
  </si>
  <si>
    <t>computer and pump</t>
  </si>
  <si>
    <t>back of SP2</t>
  </si>
  <si>
    <t xml:space="preserve"> computer and pump</t>
  </si>
  <si>
    <t>keyboard (AMS/PiLS)</t>
  </si>
  <si>
    <t>monitor (AMS/PiLS)</t>
  </si>
  <si>
    <t>power box &amp; cable</t>
  </si>
  <si>
    <t>mounting plates w/ HDW</t>
  </si>
  <si>
    <t>SP2 Inlet</t>
  </si>
  <si>
    <t>Light-Scattering Module</t>
  </si>
  <si>
    <t>SENEX</t>
  </si>
  <si>
    <t>LS electronics (AMS)</t>
  </si>
  <si>
    <t>Middlebrook,</t>
  </si>
  <si>
    <t>Schwarz, &amp;</t>
  </si>
  <si>
    <t>Sorooshian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</si>
</sst>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/d/yy;@"/>
    <numFmt numFmtId="167" formatCode="[$-409]dddd\,\ mmmm\ dd\,\ yyyy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</numFmts>
  <fonts count="54">
    <font>
      <sz val="10"/>
      <name val="Arial"/>
      <family val="0"/>
    </font>
    <font>
      <b/>
      <sz val="14"/>
      <color indexed="12"/>
      <name val="Geneva"/>
      <family val="0"/>
    </font>
    <font>
      <sz val="10"/>
      <name val="Verdana"/>
      <family val="0"/>
    </font>
    <font>
      <b/>
      <sz val="14"/>
      <color indexed="10"/>
      <name val="Geneva"/>
      <family val="0"/>
    </font>
    <font>
      <i/>
      <sz val="12"/>
      <color indexed="12"/>
      <name val="Geneva"/>
      <family val="0"/>
    </font>
    <font>
      <sz val="10"/>
      <color indexed="12"/>
      <name val="Verdana"/>
      <family val="0"/>
    </font>
    <font>
      <sz val="12"/>
      <name val="Geneva"/>
      <family val="0"/>
    </font>
    <font>
      <sz val="10"/>
      <name val="Geneva"/>
      <family val="0"/>
    </font>
    <font>
      <sz val="14"/>
      <name val="Geneva"/>
      <family val="0"/>
    </font>
    <font>
      <b/>
      <sz val="14"/>
      <name val="Geneva"/>
      <family val="0"/>
    </font>
    <font>
      <b/>
      <sz val="18"/>
      <color indexed="12"/>
      <name val="Geneva"/>
      <family val="0"/>
    </font>
    <font>
      <b/>
      <sz val="14"/>
      <color indexed="51"/>
      <name val="Geneva"/>
      <family val="0"/>
    </font>
    <font>
      <i/>
      <sz val="14"/>
      <name val="Geneva"/>
      <family val="0"/>
    </font>
    <font>
      <i/>
      <sz val="12"/>
      <name val="Geneva"/>
      <family val="0"/>
    </font>
    <font>
      <b/>
      <sz val="12"/>
      <name val="Geneva"/>
      <family val="0"/>
    </font>
    <font>
      <sz val="14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8"/>
      <name val="Arial"/>
      <family val="0"/>
    </font>
    <font>
      <b/>
      <sz val="14"/>
      <color indexed="1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57" applyFont="1" applyProtection="1">
      <alignment/>
      <protection/>
    </xf>
    <xf numFmtId="0" fontId="7" fillId="0" borderId="10" xfId="57" applyFont="1" applyBorder="1" applyAlignment="1" applyProtection="1">
      <alignment horizontal="center" wrapText="1"/>
      <protection/>
    </xf>
    <xf numFmtId="0" fontId="7" fillId="0" borderId="11" xfId="57" applyFont="1" applyBorder="1" applyAlignment="1" applyProtection="1">
      <alignment horizontal="center" wrapText="1"/>
      <protection/>
    </xf>
    <xf numFmtId="0" fontId="7" fillId="0" borderId="11" xfId="57" applyFont="1" applyBorder="1" applyAlignment="1" applyProtection="1">
      <alignment horizontal="center"/>
      <protection/>
    </xf>
    <xf numFmtId="0" fontId="8" fillId="0" borderId="11" xfId="57" applyFont="1" applyBorder="1" applyAlignment="1" applyProtection="1">
      <alignment horizontal="center"/>
      <protection/>
    </xf>
    <xf numFmtId="0" fontId="6" fillId="0" borderId="11" xfId="57" applyFont="1" applyBorder="1" applyAlignment="1" applyProtection="1">
      <alignment horizontal="center"/>
      <protection/>
    </xf>
    <xf numFmtId="0" fontId="9" fillId="0" borderId="11" xfId="57" applyFont="1" applyBorder="1" applyAlignment="1" applyProtection="1">
      <alignment horizontal="center"/>
      <protection/>
    </xf>
    <xf numFmtId="0" fontId="8" fillId="0" borderId="12" xfId="57" applyFont="1" applyBorder="1" applyAlignment="1" applyProtection="1">
      <alignment horizontal="center"/>
      <protection/>
    </xf>
    <xf numFmtId="0" fontId="6" fillId="0" borderId="0" xfId="57" applyFont="1" applyAlignment="1" applyProtection="1">
      <alignment horizontal="center"/>
      <protection/>
    </xf>
    <xf numFmtId="0" fontId="6" fillId="0" borderId="13" xfId="57" applyFont="1" applyBorder="1" applyAlignment="1" applyProtection="1">
      <alignment horizontal="center"/>
      <protection/>
    </xf>
    <xf numFmtId="164" fontId="6" fillId="0" borderId="0" xfId="57" applyNumberFormat="1" applyFont="1" applyBorder="1" applyAlignment="1" applyProtection="1">
      <alignment/>
      <protection/>
    </xf>
    <xf numFmtId="0" fontId="7" fillId="0" borderId="0" xfId="57" applyFont="1" applyBorder="1" applyAlignment="1" applyProtection="1">
      <alignment horizontal="center"/>
      <protection/>
    </xf>
    <xf numFmtId="0" fontId="1" fillId="0" borderId="0" xfId="57" applyFont="1" applyBorder="1" applyAlignment="1" applyProtection="1">
      <alignment horizontal="center"/>
      <protection locked="0"/>
    </xf>
    <xf numFmtId="165" fontId="1" fillId="0" borderId="0" xfId="57" applyNumberFormat="1" applyFont="1" applyBorder="1" applyAlignment="1" applyProtection="1">
      <alignment horizontal="center"/>
      <protection locked="0"/>
    </xf>
    <xf numFmtId="0" fontId="6" fillId="0" borderId="0" xfId="57" applyFont="1" applyBorder="1" applyProtection="1">
      <alignment/>
      <protection/>
    </xf>
    <xf numFmtId="0" fontId="10" fillId="0" borderId="0" xfId="57" applyFont="1" applyBorder="1" applyAlignment="1" applyProtection="1">
      <alignment horizontal="center" vertical="center"/>
      <protection locked="0"/>
    </xf>
    <xf numFmtId="0" fontId="1" fillId="0" borderId="0" xfId="57" applyFont="1" applyBorder="1" applyAlignment="1" applyProtection="1">
      <alignment/>
      <protection locked="0"/>
    </xf>
    <xf numFmtId="0" fontId="8" fillId="0" borderId="14" xfId="57" applyFont="1" applyBorder="1" applyProtection="1">
      <alignment/>
      <protection/>
    </xf>
    <xf numFmtId="165" fontId="1" fillId="0" borderId="0" xfId="57" applyNumberFormat="1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Border="1" applyAlignment="1" applyProtection="1">
      <alignment horizontal="center"/>
      <protection locked="0"/>
    </xf>
    <xf numFmtId="165" fontId="11" fillId="0" borderId="0" xfId="57" applyNumberFormat="1" applyFont="1" applyBorder="1" applyProtection="1">
      <alignment/>
      <protection locked="0"/>
    </xf>
    <xf numFmtId="0" fontId="7" fillId="0" borderId="0" xfId="57" applyFont="1">
      <alignment/>
      <protection/>
    </xf>
    <xf numFmtId="0" fontId="6" fillId="0" borderId="10" xfId="57" applyFont="1" applyBorder="1" applyProtection="1">
      <alignment/>
      <protection/>
    </xf>
    <xf numFmtId="0" fontId="6" fillId="0" borderId="12" xfId="57" applyFont="1" applyBorder="1" applyProtection="1">
      <alignment/>
      <protection/>
    </xf>
    <xf numFmtId="2" fontId="6" fillId="0" borderId="13" xfId="57" applyNumberFormat="1" applyFont="1" applyBorder="1" applyProtection="1">
      <alignment/>
      <protection/>
    </xf>
    <xf numFmtId="0" fontId="1" fillId="0" borderId="10" xfId="57" applyFont="1" applyBorder="1" applyAlignment="1" applyProtection="1">
      <alignment horizontal="center"/>
      <protection locked="0"/>
    </xf>
    <xf numFmtId="165" fontId="1" fillId="0" borderId="12" xfId="57" applyNumberFormat="1" applyFont="1" applyBorder="1" applyProtection="1">
      <alignment/>
      <protection locked="0"/>
    </xf>
    <xf numFmtId="0" fontId="6" fillId="0" borderId="14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3" xfId="57" applyFont="1" applyBorder="1" applyAlignment="1" applyProtection="1">
      <alignment horizontal="center"/>
      <protection locked="0"/>
    </xf>
    <xf numFmtId="165" fontId="11" fillId="0" borderId="14" xfId="57" applyNumberFormat="1" applyFont="1" applyBorder="1" applyProtection="1">
      <alignment/>
      <protection locked="0"/>
    </xf>
    <xf numFmtId="0" fontId="1" fillId="0" borderId="13" xfId="57" applyFont="1" applyBorder="1" applyAlignment="1" applyProtection="1">
      <alignment horizontal="center"/>
      <protection locked="0"/>
    </xf>
    <xf numFmtId="165" fontId="1" fillId="0" borderId="14" xfId="57" applyNumberFormat="1" applyFont="1" applyBorder="1" applyProtection="1">
      <alignment/>
      <protection locked="0"/>
    </xf>
    <xf numFmtId="165" fontId="3" fillId="0" borderId="0" xfId="57" applyNumberFormat="1" applyFont="1" applyBorder="1" applyProtection="1">
      <alignment/>
      <protection/>
    </xf>
    <xf numFmtId="0" fontId="9" fillId="0" borderId="0" xfId="57" applyFont="1" applyBorder="1" applyAlignment="1" applyProtection="1">
      <alignment horizontal="center"/>
      <protection/>
    </xf>
    <xf numFmtId="0" fontId="8" fillId="0" borderId="0" xfId="57" applyFont="1" applyBorder="1" applyAlignment="1" applyProtection="1">
      <alignment horizontal="center"/>
      <protection/>
    </xf>
    <xf numFmtId="0" fontId="6" fillId="0" borderId="13" xfId="57" applyFont="1" applyBorder="1" applyProtection="1">
      <alignment/>
      <protection/>
    </xf>
    <xf numFmtId="165" fontId="3" fillId="0" borderId="15" xfId="57" applyNumberFormat="1" applyFont="1" applyBorder="1" applyProtection="1">
      <alignment/>
      <protection/>
    </xf>
    <xf numFmtId="0" fontId="9" fillId="0" borderId="0" xfId="57" applyFont="1" applyBorder="1" applyProtection="1">
      <alignment/>
      <protection/>
    </xf>
    <xf numFmtId="165" fontId="8" fillId="0" borderId="0" xfId="57" applyNumberFormat="1" applyFont="1" applyBorder="1" applyProtection="1">
      <alignment/>
      <protection/>
    </xf>
    <xf numFmtId="165" fontId="9" fillId="0" borderId="0" xfId="57" applyNumberFormat="1" applyFont="1" applyBorder="1" applyProtection="1">
      <alignment/>
      <protection/>
    </xf>
    <xf numFmtId="0" fontId="9" fillId="0" borderId="14" xfId="57" applyFont="1" applyBorder="1" applyProtection="1">
      <alignment/>
      <protection/>
    </xf>
    <xf numFmtId="1" fontId="3" fillId="0" borderId="0" xfId="57" applyNumberFormat="1" applyFont="1" applyBorder="1" applyProtection="1">
      <alignment/>
      <protection/>
    </xf>
    <xf numFmtId="0" fontId="13" fillId="0" borderId="0" xfId="57" applyFont="1" applyBorder="1" applyProtection="1">
      <alignment/>
      <protection/>
    </xf>
    <xf numFmtId="1" fontId="8" fillId="0" borderId="0" xfId="57" applyNumberFormat="1" applyFont="1" applyBorder="1" applyProtection="1">
      <alignment/>
      <protection/>
    </xf>
    <xf numFmtId="0" fontId="1" fillId="0" borderId="16" xfId="57" applyFont="1" applyBorder="1" applyAlignment="1" applyProtection="1">
      <alignment horizontal="center"/>
      <protection locked="0"/>
    </xf>
    <xf numFmtId="165" fontId="1" fillId="0" borderId="17" xfId="57" applyNumberFormat="1" applyFont="1" applyBorder="1" applyProtection="1">
      <alignment/>
      <protection locked="0"/>
    </xf>
    <xf numFmtId="0" fontId="6" fillId="0" borderId="13" xfId="57" applyFont="1" applyBorder="1" applyAlignment="1" applyProtection="1">
      <alignment/>
      <protection/>
    </xf>
    <xf numFmtId="2" fontId="6" fillId="0" borderId="0" xfId="57" applyNumberFormat="1" applyFont="1" applyBorder="1" applyAlignment="1" applyProtection="1">
      <alignment/>
      <protection/>
    </xf>
    <xf numFmtId="2" fontId="6" fillId="0" borderId="16" xfId="57" applyNumberFormat="1" applyFont="1" applyBorder="1" applyProtection="1">
      <alignment/>
      <protection/>
    </xf>
    <xf numFmtId="0" fontId="6" fillId="0" borderId="18" xfId="57" applyFont="1" applyBorder="1" applyProtection="1">
      <alignment/>
      <protection/>
    </xf>
    <xf numFmtId="0" fontId="6" fillId="0" borderId="17" xfId="57" applyFont="1" applyBorder="1" applyProtection="1">
      <alignment/>
      <protection/>
    </xf>
    <xf numFmtId="0" fontId="6" fillId="0" borderId="16" xfId="57" applyFont="1" applyBorder="1" applyAlignment="1" applyProtection="1">
      <alignment/>
      <protection/>
    </xf>
    <xf numFmtId="2" fontId="6" fillId="0" borderId="18" xfId="57" applyNumberFormat="1" applyFont="1" applyBorder="1" applyAlignment="1" applyProtection="1">
      <alignment/>
      <protection/>
    </xf>
    <xf numFmtId="2" fontId="6" fillId="0" borderId="18" xfId="57" applyNumberFormat="1" applyFont="1" applyBorder="1" applyProtection="1">
      <alignment/>
      <protection/>
    </xf>
    <xf numFmtId="0" fontId="14" fillId="0" borderId="18" xfId="57" applyFont="1" applyBorder="1" applyAlignment="1" applyProtection="1">
      <alignment horizontal="left"/>
      <protection/>
    </xf>
    <xf numFmtId="0" fontId="14" fillId="0" borderId="18" xfId="57" applyFont="1" applyBorder="1" applyProtection="1">
      <alignment/>
      <protection/>
    </xf>
    <xf numFmtId="0" fontId="14" fillId="0" borderId="18" xfId="57" applyFont="1" applyBorder="1" applyAlignment="1" applyProtection="1">
      <alignment horizontal="right"/>
      <protection/>
    </xf>
    <xf numFmtId="0" fontId="6" fillId="0" borderId="11" xfId="57" applyFont="1" applyBorder="1" applyProtection="1">
      <alignment/>
      <protection/>
    </xf>
    <xf numFmtId="0" fontId="1" fillId="0" borderId="0" xfId="57" applyFont="1" applyBorder="1" applyProtection="1">
      <alignment/>
      <protection/>
    </xf>
    <xf numFmtId="0" fontId="6" fillId="0" borderId="0" xfId="57" applyFont="1" applyBorder="1" applyAlignment="1" applyProtection="1">
      <alignment horizontal="center"/>
      <protection/>
    </xf>
    <xf numFmtId="0" fontId="6" fillId="0" borderId="0" xfId="57" applyFont="1">
      <alignment/>
      <protection/>
    </xf>
    <xf numFmtId="0" fontId="7" fillId="0" borderId="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Id="165" fontId="7" fillId="0" borderId="0" xfId="57" applyNumberFormat="1" applyFont="1" applyProtection="1">
      <alignment/>
      <protection/>
    </xf>
    <xf numFmtId="0" fontId="6" fillId="0" borderId="0" xfId="57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Border="1" applyAlignment="1">
      <alignment horizontal="center"/>
    </xf>
    <xf numFmtId="0" fontId="0" fillId="0" borderId="22" xfId="0" applyFont="1" applyBorder="1" applyAlignment="1" applyProtection="1">
      <alignment horizontal="centerContinuous"/>
      <protection locked="0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165" fontId="6" fillId="0" borderId="0" xfId="57" applyNumberFormat="1" applyFont="1" applyBorder="1" applyProtection="1">
      <alignment/>
      <protection/>
    </xf>
    <xf numFmtId="165" fontId="0" fillId="0" borderId="0" xfId="0" applyNumberFormat="1" applyAlignment="1">
      <alignment/>
    </xf>
    <xf numFmtId="165" fontId="0" fillId="0" borderId="21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0" fillId="0" borderId="0" xfId="0" applyNumberFormat="1" applyFont="1" applyAlignment="1" applyProtection="1">
      <alignment horizontal="right"/>
      <protection locked="0"/>
    </xf>
    <xf numFmtId="165" fontId="0" fillId="0" borderId="21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5" fontId="0" fillId="0" borderId="27" xfId="0" applyNumberForma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 quotePrefix="1">
      <alignment horizontal="right"/>
    </xf>
    <xf numFmtId="165" fontId="0" fillId="0" borderId="23" xfId="0" applyNumberFormat="1" applyFont="1" applyBorder="1" applyAlignment="1" applyProtection="1">
      <alignment horizontal="right"/>
      <protection locked="0"/>
    </xf>
    <xf numFmtId="165" fontId="0" fillId="0" borderId="23" xfId="0" applyNumberFormat="1" applyBorder="1" applyAlignment="1">
      <alignment horizontal="right"/>
    </xf>
    <xf numFmtId="165" fontId="0" fillId="0" borderId="25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6" fontId="0" fillId="0" borderId="0" xfId="0" applyNumberFormat="1" applyAlignment="1">
      <alignment horizontal="right" shrinkToFit="1"/>
    </xf>
    <xf numFmtId="0" fontId="11" fillId="0" borderId="16" xfId="57" applyFont="1" applyBorder="1" applyAlignment="1" applyProtection="1">
      <alignment horizontal="center"/>
      <protection locked="0"/>
    </xf>
    <xf numFmtId="165" fontId="11" fillId="0" borderId="17" xfId="57" applyNumberFormat="1" applyFont="1" applyBorder="1" applyProtection="1">
      <alignment/>
      <protection locked="0"/>
    </xf>
    <xf numFmtId="0" fontId="0" fillId="0" borderId="26" xfId="0" applyBorder="1" applyAlignment="1">
      <alignment horizontal="center"/>
    </xf>
    <xf numFmtId="165" fontId="0" fillId="0" borderId="28" xfId="0" applyNumberFormat="1" applyBorder="1" applyAlignment="1">
      <alignment horizontal="right"/>
    </xf>
    <xf numFmtId="165" fontId="6" fillId="0" borderId="0" xfId="57" applyNumberFormat="1" applyFont="1" applyProtection="1">
      <alignment/>
      <protection/>
    </xf>
    <xf numFmtId="0" fontId="19" fillId="0" borderId="13" xfId="57" applyFont="1" applyBorder="1" applyAlignment="1" applyProtection="1">
      <alignment horizontal="center"/>
      <protection locked="0"/>
    </xf>
    <xf numFmtId="165" fontId="19" fillId="0" borderId="14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/>
      <protection/>
    </xf>
    <xf numFmtId="2" fontId="6" fillId="0" borderId="0" xfId="57" applyNumberFormat="1" applyFont="1" applyBorder="1" applyProtection="1">
      <alignment/>
      <protection/>
    </xf>
    <xf numFmtId="0" fontId="14" fillId="0" borderId="0" xfId="57" applyFont="1" applyBorder="1" applyAlignment="1" applyProtection="1">
      <alignment horizontal="left"/>
      <protection/>
    </xf>
    <xf numFmtId="0" fontId="14" fillId="0" borderId="0" xfId="57" applyFont="1" applyBorder="1" applyProtection="1">
      <alignment/>
      <protection/>
    </xf>
    <xf numFmtId="0" fontId="14" fillId="0" borderId="0" xfId="57" applyFont="1" applyBorder="1" applyAlignment="1" applyProtection="1">
      <alignment horizontal="right"/>
      <protection/>
    </xf>
    <xf numFmtId="0" fontId="1" fillId="0" borderId="18" xfId="57" applyFont="1" applyBorder="1" applyAlignment="1" applyProtection="1">
      <alignment horizontal="center"/>
      <protection locked="0"/>
    </xf>
    <xf numFmtId="165" fontId="1" fillId="0" borderId="18" xfId="57" applyNumberFormat="1" applyFont="1" applyBorder="1" applyProtection="1">
      <alignment/>
      <protection locked="0"/>
    </xf>
    <xf numFmtId="0" fontId="0" fillId="0" borderId="22" xfId="0" applyFont="1" applyBorder="1" applyAlignment="1">
      <alignment horizontal="center"/>
    </xf>
    <xf numFmtId="0" fontId="8" fillId="0" borderId="11" xfId="57" applyFont="1" applyBorder="1" applyAlignment="1" applyProtection="1">
      <alignment horizontal="center"/>
      <protection/>
    </xf>
    <xf numFmtId="0" fontId="15" fillId="0" borderId="11" xfId="57" applyFont="1" applyBorder="1" applyAlignment="1" applyProtection="1">
      <alignment horizontal="center"/>
      <protection/>
    </xf>
    <xf numFmtId="0" fontId="8" fillId="0" borderId="11" xfId="57" applyFont="1" applyBorder="1" applyAlignment="1" applyProtection="1">
      <alignment horizontal="center" wrapText="1"/>
      <protection/>
    </xf>
    <xf numFmtId="0" fontId="2" fillId="0" borderId="11" xfId="57" applyBorder="1" applyAlignment="1" applyProtection="1">
      <alignment horizontal="center" wrapText="1"/>
      <protection/>
    </xf>
    <xf numFmtId="0" fontId="1" fillId="0" borderId="0" xfId="57" applyFont="1" applyBorder="1" applyAlignment="1" applyProtection="1">
      <alignment/>
      <protection/>
    </xf>
    <xf numFmtId="0" fontId="2" fillId="0" borderId="0" xfId="57" applyBorder="1" applyAlignment="1" applyProtection="1">
      <alignment/>
      <protection/>
    </xf>
    <xf numFmtId="0" fontId="3" fillId="0" borderId="0" xfId="57" applyFont="1" applyBorder="1" applyAlignment="1" applyProtection="1">
      <alignment/>
      <protection/>
    </xf>
    <xf numFmtId="0" fontId="4" fillId="0" borderId="0" xfId="57" applyFont="1" applyBorder="1" applyAlignment="1" applyProtection="1">
      <alignment/>
      <protection/>
    </xf>
    <xf numFmtId="0" fontId="5" fillId="0" borderId="0" xfId="57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3rackmoment_final_081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1276350" y="80962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133350</xdr:rowOff>
    </xdr:from>
    <xdr:to>
      <xdr:col>8</xdr:col>
      <xdr:colOff>9525</xdr:colOff>
      <xdr:row>14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781425" y="40195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238125</xdr:rowOff>
    </xdr:from>
    <xdr:to>
      <xdr:col>5</xdr:col>
      <xdr:colOff>0</xdr:colOff>
      <xdr:row>12</xdr:row>
      <xdr:rowOff>238125</xdr:rowOff>
    </xdr:to>
    <xdr:sp>
      <xdr:nvSpPr>
        <xdr:cNvPr id="3" name="Line 3"/>
        <xdr:cNvSpPr>
          <a:spLocks/>
        </xdr:cNvSpPr>
      </xdr:nvSpPr>
      <xdr:spPr>
        <a:xfrm>
          <a:off x="1276350" y="36290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1276350" y="43815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238125</xdr:rowOff>
    </xdr:from>
    <xdr:to>
      <xdr:col>5</xdr:col>
      <xdr:colOff>0</xdr:colOff>
      <xdr:row>19</xdr:row>
      <xdr:rowOff>238125</xdr:rowOff>
    </xdr:to>
    <xdr:sp>
      <xdr:nvSpPr>
        <xdr:cNvPr id="5" name="Line 5"/>
        <xdr:cNvSpPr>
          <a:spLocks/>
        </xdr:cNvSpPr>
      </xdr:nvSpPr>
      <xdr:spPr>
        <a:xfrm>
          <a:off x="1276350" y="53625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238125</xdr:rowOff>
    </xdr:from>
    <xdr:to>
      <xdr:col>8</xdr:col>
      <xdr:colOff>0</xdr:colOff>
      <xdr:row>48</xdr:row>
      <xdr:rowOff>238125</xdr:rowOff>
    </xdr:to>
    <xdr:sp>
      <xdr:nvSpPr>
        <xdr:cNvPr id="6" name="Line 7"/>
        <xdr:cNvSpPr>
          <a:spLocks/>
        </xdr:cNvSpPr>
      </xdr:nvSpPr>
      <xdr:spPr>
        <a:xfrm>
          <a:off x="3771900" y="128397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52</xdr:row>
      <xdr:rowOff>0</xdr:rowOff>
    </xdr:from>
    <xdr:to>
      <xdr:col>7</xdr:col>
      <xdr:colOff>657225</xdr:colOff>
      <xdr:row>52</xdr:row>
      <xdr:rowOff>0</xdr:rowOff>
    </xdr:to>
    <xdr:sp>
      <xdr:nvSpPr>
        <xdr:cNvPr id="7" name="Line 8"/>
        <xdr:cNvSpPr>
          <a:spLocks/>
        </xdr:cNvSpPr>
      </xdr:nvSpPr>
      <xdr:spPr>
        <a:xfrm>
          <a:off x="3762375" y="135921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8" name="Line 9"/>
        <xdr:cNvSpPr>
          <a:spLocks/>
        </xdr:cNvSpPr>
      </xdr:nvSpPr>
      <xdr:spPr>
        <a:xfrm>
          <a:off x="3771900" y="145827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9" name="Line 11"/>
        <xdr:cNvSpPr>
          <a:spLocks/>
        </xdr:cNvSpPr>
      </xdr:nvSpPr>
      <xdr:spPr>
        <a:xfrm>
          <a:off x="3771900" y="168116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0" name="Line 12"/>
        <xdr:cNvSpPr>
          <a:spLocks/>
        </xdr:cNvSpPr>
      </xdr:nvSpPr>
      <xdr:spPr>
        <a:xfrm>
          <a:off x="3771900" y="173069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1" name="Line 18"/>
        <xdr:cNvSpPr>
          <a:spLocks/>
        </xdr:cNvSpPr>
      </xdr:nvSpPr>
      <xdr:spPr>
        <a:xfrm>
          <a:off x="3771900" y="38862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2" name="Line 19"/>
        <xdr:cNvSpPr>
          <a:spLocks/>
        </xdr:cNvSpPr>
      </xdr:nvSpPr>
      <xdr:spPr>
        <a:xfrm>
          <a:off x="1276350" y="76009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16</xdr:row>
      <xdr:rowOff>0</xdr:rowOff>
    </xdr:from>
    <xdr:to>
      <xdr:col>7</xdr:col>
      <xdr:colOff>657225</xdr:colOff>
      <xdr:row>16</xdr:row>
      <xdr:rowOff>0</xdr:rowOff>
    </xdr:to>
    <xdr:sp>
      <xdr:nvSpPr>
        <xdr:cNvPr id="13" name="Line 22"/>
        <xdr:cNvSpPr>
          <a:spLocks/>
        </xdr:cNvSpPr>
      </xdr:nvSpPr>
      <xdr:spPr>
        <a:xfrm>
          <a:off x="3762375" y="43815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4" name="Line 27"/>
        <xdr:cNvSpPr>
          <a:spLocks/>
        </xdr:cNvSpPr>
      </xdr:nvSpPr>
      <xdr:spPr>
        <a:xfrm>
          <a:off x="1276350" y="76009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5" name="Line 28"/>
        <xdr:cNvSpPr>
          <a:spLocks/>
        </xdr:cNvSpPr>
      </xdr:nvSpPr>
      <xdr:spPr>
        <a:xfrm>
          <a:off x="1276350" y="83439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238125</xdr:rowOff>
    </xdr:from>
    <xdr:to>
      <xdr:col>8</xdr:col>
      <xdr:colOff>0</xdr:colOff>
      <xdr:row>25</xdr:row>
      <xdr:rowOff>238125</xdr:rowOff>
    </xdr:to>
    <xdr:sp>
      <xdr:nvSpPr>
        <xdr:cNvPr id="16" name="Line 31"/>
        <xdr:cNvSpPr>
          <a:spLocks/>
        </xdr:cNvSpPr>
      </xdr:nvSpPr>
      <xdr:spPr>
        <a:xfrm>
          <a:off x="3771900" y="68484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7" name="Line 32"/>
        <xdr:cNvSpPr>
          <a:spLocks/>
        </xdr:cNvSpPr>
      </xdr:nvSpPr>
      <xdr:spPr>
        <a:xfrm>
          <a:off x="1276350" y="160686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51</xdr:row>
      <xdr:rowOff>0</xdr:rowOff>
    </xdr:from>
    <xdr:to>
      <xdr:col>4</xdr:col>
      <xdr:colOff>657225</xdr:colOff>
      <xdr:row>51</xdr:row>
      <xdr:rowOff>0</xdr:rowOff>
    </xdr:to>
    <xdr:sp>
      <xdr:nvSpPr>
        <xdr:cNvPr id="18" name="Line 33"/>
        <xdr:cNvSpPr>
          <a:spLocks/>
        </xdr:cNvSpPr>
      </xdr:nvSpPr>
      <xdr:spPr>
        <a:xfrm>
          <a:off x="1266825" y="133445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9" name="Line 34"/>
        <xdr:cNvSpPr>
          <a:spLocks/>
        </xdr:cNvSpPr>
      </xdr:nvSpPr>
      <xdr:spPr>
        <a:xfrm>
          <a:off x="1276350" y="143351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zoomScale="75" zoomScaleNormal="75" workbookViewId="0" topLeftCell="A5">
      <selection activeCell="H17" sqref="H17"/>
    </sheetView>
  </sheetViews>
  <sheetFormatPr defaultColWidth="12.28125" defaultRowHeight="19.5" customHeight="1"/>
  <cols>
    <col min="1" max="1" width="5.421875" style="67" customWidth="1"/>
    <col min="2" max="2" width="10.00390625" style="67" bestFit="1" customWidth="1"/>
    <col min="3" max="3" width="3.7109375" style="1" customWidth="1"/>
    <col min="4" max="4" width="23.7109375" style="1" customWidth="1"/>
    <col min="5" max="5" width="10.00390625" style="1" customWidth="1"/>
    <col min="6" max="6" width="3.7109375" style="1" customWidth="1"/>
    <col min="7" max="7" width="23.7109375" style="1" customWidth="1"/>
    <col min="8" max="8" width="10.00390625" style="1" customWidth="1"/>
    <col min="9" max="9" width="3.7109375" style="1" customWidth="1"/>
    <col min="10" max="10" width="7.28125" style="1" customWidth="1"/>
    <col min="11" max="11" width="30.140625" style="1" customWidth="1"/>
    <col min="12" max="12" width="12.421875" style="1" bestFit="1" customWidth="1"/>
    <col min="13" max="13" width="12.7109375" style="1" bestFit="1" customWidth="1"/>
    <col min="14" max="16384" width="12.28125" style="1" customWidth="1"/>
  </cols>
  <sheetData>
    <row r="1" spans="1:15" ht="19.5" customHeight="1" thickBot="1">
      <c r="A1" s="152" t="s">
        <v>0</v>
      </c>
      <c r="B1" s="153"/>
      <c r="C1" s="153"/>
      <c r="D1" s="153"/>
      <c r="E1" s="153"/>
      <c r="F1" s="154" t="s">
        <v>1</v>
      </c>
      <c r="G1" s="153"/>
      <c r="H1" s="153"/>
      <c r="I1" s="153"/>
      <c r="J1" s="153"/>
      <c r="K1" s="155" t="s">
        <v>2</v>
      </c>
      <c r="L1" s="156"/>
      <c r="M1" s="156"/>
      <c r="N1" s="156"/>
      <c r="O1" s="156"/>
    </row>
    <row r="2" spans="1:16" s="9" customFormat="1" ht="52.5">
      <c r="A2" s="2" t="s">
        <v>3</v>
      </c>
      <c r="B2" s="3" t="s">
        <v>4</v>
      </c>
      <c r="C2" s="4"/>
      <c r="D2" s="150" t="s">
        <v>5</v>
      </c>
      <c r="E2" s="150"/>
      <c r="F2" s="5"/>
      <c r="G2" s="150" t="s">
        <v>6</v>
      </c>
      <c r="H2" s="150"/>
      <c r="I2" s="4"/>
      <c r="J2" s="6"/>
      <c r="K2" s="7" t="s">
        <v>7</v>
      </c>
      <c r="L2" s="7" t="s">
        <v>8</v>
      </c>
      <c r="M2" s="7" t="s">
        <v>9</v>
      </c>
      <c r="N2" s="7" t="s">
        <v>10</v>
      </c>
      <c r="O2" s="8"/>
      <c r="P2" s="1"/>
    </row>
    <row r="3" spans="1:15" ht="19.5" customHeight="1">
      <c r="A3" s="10">
        <v>30</v>
      </c>
      <c r="B3" s="11">
        <f>B4+1.75</f>
        <v>55.625</v>
      </c>
      <c r="C3" s="12"/>
      <c r="D3" s="13" t="s">
        <v>11</v>
      </c>
      <c r="E3" s="14"/>
      <c r="F3" s="12"/>
      <c r="G3" s="13" t="s">
        <v>11</v>
      </c>
      <c r="H3" s="14"/>
      <c r="I3" s="15"/>
      <c r="J3" s="15"/>
      <c r="K3" s="16" t="s">
        <v>12</v>
      </c>
      <c r="L3" s="13" t="s">
        <v>91</v>
      </c>
      <c r="M3" s="13">
        <v>2013</v>
      </c>
      <c r="N3" s="17" t="s">
        <v>93</v>
      </c>
      <c r="O3" s="18"/>
    </row>
    <row r="4" spans="1:15" ht="19.5" customHeight="1">
      <c r="A4" s="10">
        <v>29</v>
      </c>
      <c r="B4" s="11">
        <f>B5+1.75</f>
        <v>53.875</v>
      </c>
      <c r="C4" s="15"/>
      <c r="D4" s="13"/>
      <c r="E4" s="19"/>
      <c r="F4" s="15"/>
      <c r="G4" s="13"/>
      <c r="H4" s="19"/>
      <c r="I4" s="15"/>
      <c r="J4" s="15"/>
      <c r="K4" s="20"/>
      <c r="L4" s="20"/>
      <c r="M4" s="20"/>
      <c r="N4" s="17" t="s">
        <v>94</v>
      </c>
      <c r="O4" s="18"/>
    </row>
    <row r="5" spans="1:15" ht="19.5" customHeight="1">
      <c r="A5" s="10">
        <v>28</v>
      </c>
      <c r="B5" s="11">
        <f>B6+1.75</f>
        <v>52.125</v>
      </c>
      <c r="C5" s="15"/>
      <c r="D5" s="21"/>
      <c r="E5" s="22"/>
      <c r="F5" s="15"/>
      <c r="G5" s="21"/>
      <c r="H5" s="22"/>
      <c r="I5" s="15"/>
      <c r="J5" s="15"/>
      <c r="K5" s="20"/>
      <c r="L5" s="20"/>
      <c r="M5" s="20"/>
      <c r="N5" s="17" t="s">
        <v>95</v>
      </c>
      <c r="O5" s="18"/>
    </row>
    <row r="6" spans="1:15" ht="19.5" customHeight="1">
      <c r="A6" s="10">
        <v>27</v>
      </c>
      <c r="B6" s="11">
        <f>B7+1.75</f>
        <v>50.375</v>
      </c>
      <c r="C6" s="15"/>
      <c r="D6" s="13"/>
      <c r="E6" s="19"/>
      <c r="F6" s="15"/>
      <c r="G6" s="21"/>
      <c r="H6" s="22"/>
      <c r="I6" s="15"/>
      <c r="J6" s="15"/>
      <c r="K6" s="23"/>
      <c r="L6" s="23"/>
      <c r="M6" s="23"/>
      <c r="N6" s="23"/>
      <c r="O6" s="18"/>
    </row>
    <row r="7" spans="1:15" ht="19.5" customHeight="1" thickBot="1">
      <c r="A7" s="10">
        <v>26</v>
      </c>
      <c r="B7" s="11">
        <f>B9+1+1.75</f>
        <v>48.625</v>
      </c>
      <c r="C7" s="15"/>
      <c r="D7" s="13" t="s">
        <v>92</v>
      </c>
      <c r="E7" s="19">
        <v>10</v>
      </c>
      <c r="F7" s="15"/>
      <c r="G7" s="145" t="s">
        <v>85</v>
      </c>
      <c r="H7" s="146">
        <v>3.5</v>
      </c>
      <c r="I7" s="15"/>
      <c r="J7" s="15"/>
      <c r="K7" s="23"/>
      <c r="L7" s="23"/>
      <c r="M7" s="23"/>
      <c r="N7" s="23"/>
      <c r="O7" s="18"/>
    </row>
    <row r="8" spans="1:15" ht="19.5" customHeight="1" thickBot="1">
      <c r="A8" s="10"/>
      <c r="B8" s="11"/>
      <c r="C8" s="24"/>
      <c r="D8" s="6" t="s">
        <v>13</v>
      </c>
      <c r="E8" s="6" t="s">
        <v>14</v>
      </c>
      <c r="F8" s="6"/>
      <c r="G8" s="6" t="s">
        <v>13</v>
      </c>
      <c r="H8" s="6" t="s">
        <v>14</v>
      </c>
      <c r="I8" s="25"/>
      <c r="J8" s="15"/>
      <c r="K8" s="23"/>
      <c r="L8" s="23"/>
      <c r="M8" s="23"/>
      <c r="N8" s="23"/>
      <c r="O8" s="18"/>
    </row>
    <row r="9" spans="1:15" ht="19.5" customHeight="1">
      <c r="A9" s="10">
        <v>25</v>
      </c>
      <c r="B9" s="11">
        <f aca="true" t="shared" si="0" ref="B9:B30">B10+1.75</f>
        <v>45.875</v>
      </c>
      <c r="C9" s="26"/>
      <c r="D9" s="27"/>
      <c r="E9" s="28"/>
      <c r="F9" s="15"/>
      <c r="G9" s="27" t="s">
        <v>86</v>
      </c>
      <c r="H9" s="28">
        <v>11.5</v>
      </c>
      <c r="I9" s="29"/>
      <c r="J9" s="15"/>
      <c r="K9" s="20" t="s">
        <v>15</v>
      </c>
      <c r="L9" s="19">
        <v>65</v>
      </c>
      <c r="M9" s="20" t="s">
        <v>16</v>
      </c>
      <c r="N9" s="30" t="s">
        <v>17</v>
      </c>
      <c r="O9" s="18"/>
    </row>
    <row r="10" spans="1:15" ht="19.5" customHeight="1">
      <c r="A10" s="10">
        <v>24</v>
      </c>
      <c r="B10" s="11">
        <f t="shared" si="0"/>
        <v>44.125</v>
      </c>
      <c r="C10" s="26"/>
      <c r="D10" s="31"/>
      <c r="E10" s="32"/>
      <c r="F10" s="15"/>
      <c r="G10" s="33"/>
      <c r="H10" s="34"/>
      <c r="I10" s="29"/>
      <c r="J10" s="15"/>
      <c r="K10" s="20" t="s">
        <v>18</v>
      </c>
      <c r="L10" s="19">
        <v>0</v>
      </c>
      <c r="M10" s="20" t="s">
        <v>16</v>
      </c>
      <c r="N10" s="30" t="s">
        <v>19</v>
      </c>
      <c r="O10" s="18"/>
    </row>
    <row r="11" spans="1:15" ht="19.5" customHeight="1">
      <c r="A11" s="10">
        <v>23</v>
      </c>
      <c r="B11" s="11">
        <f t="shared" si="0"/>
        <v>42.375</v>
      </c>
      <c r="C11" s="26"/>
      <c r="D11" s="138" t="s">
        <v>80</v>
      </c>
      <c r="E11" s="139">
        <v>55</v>
      </c>
      <c r="F11" s="15"/>
      <c r="G11" s="138"/>
      <c r="H11" s="139"/>
      <c r="I11" s="29"/>
      <c r="J11" s="15"/>
      <c r="K11" s="20" t="s">
        <v>20</v>
      </c>
      <c r="L11" s="19">
        <v>0</v>
      </c>
      <c r="M11" s="20" t="s">
        <v>16</v>
      </c>
      <c r="N11" s="30" t="s">
        <v>21</v>
      </c>
      <c r="O11" s="18"/>
    </row>
    <row r="12" spans="1:15" ht="19.5" customHeight="1">
      <c r="A12" s="10">
        <v>22</v>
      </c>
      <c r="B12" s="11">
        <f t="shared" si="0"/>
        <v>40.625</v>
      </c>
      <c r="C12" s="26"/>
      <c r="D12" s="138" t="s">
        <v>82</v>
      </c>
      <c r="E12" s="34"/>
      <c r="F12" s="15"/>
      <c r="G12" s="31"/>
      <c r="H12" s="32"/>
      <c r="I12" s="29"/>
      <c r="J12" s="15"/>
      <c r="K12" s="20" t="s">
        <v>22</v>
      </c>
      <c r="L12" s="19">
        <v>0</v>
      </c>
      <c r="M12" s="20" t="s">
        <v>16</v>
      </c>
      <c r="N12" s="30" t="s">
        <v>21</v>
      </c>
      <c r="O12" s="18"/>
    </row>
    <row r="13" spans="1:15" ht="19.5" customHeight="1">
      <c r="A13" s="10">
        <v>21</v>
      </c>
      <c r="B13" s="11">
        <f t="shared" si="0"/>
        <v>38.875</v>
      </c>
      <c r="C13" s="26"/>
      <c r="D13" s="33"/>
      <c r="E13" s="34"/>
      <c r="F13" s="15"/>
      <c r="G13" s="33"/>
      <c r="H13" s="32"/>
      <c r="I13" s="29"/>
      <c r="J13" s="15"/>
      <c r="K13" s="20" t="s">
        <v>23</v>
      </c>
      <c r="L13" s="19">
        <v>8</v>
      </c>
      <c r="M13" s="20" t="s">
        <v>16</v>
      </c>
      <c r="N13" s="30" t="s">
        <v>21</v>
      </c>
      <c r="O13" s="18"/>
    </row>
    <row r="14" spans="1:15" ht="19.5" customHeight="1">
      <c r="A14" s="10">
        <v>20</v>
      </c>
      <c r="B14" s="11">
        <f t="shared" si="0"/>
        <v>37.125</v>
      </c>
      <c r="C14" s="26"/>
      <c r="D14" s="33"/>
      <c r="E14" s="34" t="s">
        <v>11</v>
      </c>
      <c r="F14" s="15"/>
      <c r="G14" s="33"/>
      <c r="H14" s="34"/>
      <c r="I14" s="29"/>
      <c r="J14" s="15"/>
      <c r="K14" s="20" t="s">
        <v>24</v>
      </c>
      <c r="L14" s="35">
        <f>SUM(L9:L13)</f>
        <v>73</v>
      </c>
      <c r="M14" s="20" t="s">
        <v>16</v>
      </c>
      <c r="N14" s="20"/>
      <c r="O14" s="18"/>
    </row>
    <row r="15" spans="1:15" ht="19.5" customHeight="1">
      <c r="A15" s="10">
        <v>19</v>
      </c>
      <c r="B15" s="11">
        <f t="shared" si="0"/>
        <v>35.375</v>
      </c>
      <c r="C15" s="26"/>
      <c r="D15" s="33" t="s">
        <v>25</v>
      </c>
      <c r="E15" s="34"/>
      <c r="F15" s="15"/>
      <c r="G15" s="33"/>
      <c r="H15" s="34"/>
      <c r="I15" s="29"/>
      <c r="J15" s="15"/>
      <c r="K15" s="20"/>
      <c r="L15" s="20"/>
      <c r="M15" s="20"/>
      <c r="N15" s="20"/>
      <c r="O15" s="18"/>
    </row>
    <row r="16" spans="1:15" ht="19.5" customHeight="1">
      <c r="A16" s="10">
        <v>18</v>
      </c>
      <c r="B16" s="11">
        <f t="shared" si="0"/>
        <v>33.625</v>
      </c>
      <c r="C16" s="26"/>
      <c r="D16" s="33" t="s">
        <v>26</v>
      </c>
      <c r="E16" s="34">
        <v>1</v>
      </c>
      <c r="F16" s="15"/>
      <c r="G16" s="33"/>
      <c r="H16" s="34"/>
      <c r="I16" s="29"/>
      <c r="J16" s="15"/>
      <c r="K16" s="15"/>
      <c r="L16" s="15"/>
      <c r="M16" s="15"/>
      <c r="N16" s="15"/>
      <c r="O16" s="29"/>
    </row>
    <row r="17" spans="1:15" ht="19.5" customHeight="1">
      <c r="A17" s="10">
        <v>17</v>
      </c>
      <c r="B17" s="11">
        <f t="shared" si="0"/>
        <v>31.875</v>
      </c>
      <c r="C17" s="26"/>
      <c r="D17" s="33"/>
      <c r="E17" s="34"/>
      <c r="F17" s="15"/>
      <c r="G17" s="31"/>
      <c r="H17" s="32"/>
      <c r="I17" s="29"/>
      <c r="J17" s="15"/>
      <c r="K17" s="20"/>
      <c r="L17" s="20"/>
      <c r="M17" s="36" t="s">
        <v>27</v>
      </c>
      <c r="N17" s="20"/>
      <c r="O17" s="18"/>
    </row>
    <row r="18" spans="1:15" ht="19.5" customHeight="1">
      <c r="A18" s="10">
        <v>16</v>
      </c>
      <c r="B18" s="11">
        <f t="shared" si="0"/>
        <v>30.125</v>
      </c>
      <c r="C18" s="26"/>
      <c r="D18" s="33" t="s">
        <v>28</v>
      </c>
      <c r="E18" s="34"/>
      <c r="F18" s="15"/>
      <c r="G18" s="31"/>
      <c r="H18" s="32"/>
      <c r="I18" s="29"/>
      <c r="J18" s="15"/>
      <c r="K18" s="20"/>
      <c r="L18" s="37" t="s">
        <v>29</v>
      </c>
      <c r="M18" s="37"/>
      <c r="N18" s="37" t="s">
        <v>30</v>
      </c>
      <c r="O18" s="18"/>
    </row>
    <row r="19" spans="1:15" ht="19.5" customHeight="1">
      <c r="A19" s="10">
        <v>15</v>
      </c>
      <c r="B19" s="11">
        <f t="shared" si="0"/>
        <v>28.375</v>
      </c>
      <c r="C19" s="26"/>
      <c r="D19" s="33"/>
      <c r="E19" s="34" t="s">
        <v>11</v>
      </c>
      <c r="F19" s="15"/>
      <c r="G19" s="33"/>
      <c r="H19" s="34"/>
      <c r="I19" s="29"/>
      <c r="J19" s="15"/>
      <c r="K19" s="20" t="s">
        <v>31</v>
      </c>
      <c r="L19" s="19">
        <v>0</v>
      </c>
      <c r="M19" s="20" t="s">
        <v>16</v>
      </c>
      <c r="N19" s="19">
        <v>0</v>
      </c>
      <c r="O19" s="18" t="s">
        <v>16</v>
      </c>
    </row>
    <row r="20" spans="1:15" ht="19.5" customHeight="1">
      <c r="A20" s="10">
        <v>14</v>
      </c>
      <c r="B20" s="11">
        <f t="shared" si="0"/>
        <v>26.625</v>
      </c>
      <c r="C20" s="26"/>
      <c r="D20" s="33" t="s">
        <v>26</v>
      </c>
      <c r="E20" s="34">
        <v>1</v>
      </c>
      <c r="F20" s="15"/>
      <c r="G20" s="31"/>
      <c r="H20" s="32"/>
      <c r="I20" s="29"/>
      <c r="J20" s="15"/>
      <c r="K20" s="20" t="s">
        <v>32</v>
      </c>
      <c r="L20" s="19">
        <v>0</v>
      </c>
      <c r="M20" s="20" t="s">
        <v>16</v>
      </c>
      <c r="N20" s="19">
        <v>0</v>
      </c>
      <c r="O20" s="18" t="s">
        <v>16</v>
      </c>
    </row>
    <row r="21" spans="1:15" ht="19.5" customHeight="1">
      <c r="A21" s="10">
        <v>13</v>
      </c>
      <c r="B21" s="11">
        <f t="shared" si="0"/>
        <v>24.875</v>
      </c>
      <c r="C21" s="26"/>
      <c r="D21" s="38"/>
      <c r="E21" s="29"/>
      <c r="F21" s="15"/>
      <c r="G21" s="38"/>
      <c r="H21" s="29"/>
      <c r="I21" s="29"/>
      <c r="J21" s="15"/>
      <c r="K21" s="20" t="s">
        <v>33</v>
      </c>
      <c r="L21" s="39">
        <f>SUM(E3:E7,E9:E33,H39:H43,H45:H69)</f>
        <v>210.5</v>
      </c>
      <c r="M21" s="20" t="s">
        <v>16</v>
      </c>
      <c r="N21" s="39">
        <f>SUM(H3:H7,H9:H33,E39:E43,E45:E69)</f>
        <v>91.5</v>
      </c>
      <c r="O21" s="18" t="s">
        <v>16</v>
      </c>
    </row>
    <row r="22" spans="1:15" ht="19.5" customHeight="1">
      <c r="A22" s="10">
        <v>12</v>
      </c>
      <c r="B22" s="11">
        <f t="shared" si="0"/>
        <v>23.125</v>
      </c>
      <c r="C22" s="26"/>
      <c r="D22" s="33"/>
      <c r="E22" s="34"/>
      <c r="F22" s="15"/>
      <c r="G22" s="33"/>
      <c r="H22" s="34"/>
      <c r="I22" s="29"/>
      <c r="J22" s="15"/>
      <c r="K22" s="40" t="s">
        <v>34</v>
      </c>
      <c r="L22" s="35">
        <f>(L14/2)+SUM(L19:L21)</f>
        <v>247</v>
      </c>
      <c r="M22" s="20" t="s">
        <v>16</v>
      </c>
      <c r="N22" s="35">
        <f>(L14/2)+SUM(N19:N21)</f>
        <v>128</v>
      </c>
      <c r="O22" s="18" t="s">
        <v>16</v>
      </c>
    </row>
    <row r="23" spans="1:15" ht="19.5" customHeight="1">
      <c r="A23" s="10">
        <v>11</v>
      </c>
      <c r="B23" s="11">
        <f t="shared" si="0"/>
        <v>21.375</v>
      </c>
      <c r="C23" s="26"/>
      <c r="D23" s="33"/>
      <c r="E23" s="34"/>
      <c r="F23" s="15"/>
      <c r="G23" s="33"/>
      <c r="H23" s="34"/>
      <c r="I23" s="29"/>
      <c r="J23" s="15"/>
      <c r="K23" s="20" t="s">
        <v>35</v>
      </c>
      <c r="L23" s="41">
        <f>L22+N22</f>
        <v>375</v>
      </c>
      <c r="M23" s="20"/>
      <c r="N23" s="41"/>
      <c r="O23" s="18"/>
    </row>
    <row r="24" spans="1:17" ht="19.5" customHeight="1">
      <c r="A24" s="10">
        <v>10</v>
      </c>
      <c r="B24" s="11">
        <f t="shared" si="0"/>
        <v>19.625</v>
      </c>
      <c r="C24" s="26"/>
      <c r="D24" s="33" t="s">
        <v>36</v>
      </c>
      <c r="E24" s="34">
        <v>0.6</v>
      </c>
      <c r="F24" s="15" t="s">
        <v>11</v>
      </c>
      <c r="G24" s="31"/>
      <c r="H24" s="32"/>
      <c r="I24" s="29"/>
      <c r="J24" s="15"/>
      <c r="K24" s="40" t="s">
        <v>37</v>
      </c>
      <c r="L24" s="42">
        <v>385</v>
      </c>
      <c r="M24" s="40" t="s">
        <v>16</v>
      </c>
      <c r="N24" s="42">
        <v>272</v>
      </c>
      <c r="O24" s="43" t="s">
        <v>16</v>
      </c>
      <c r="Q24" s="137"/>
    </row>
    <row r="25" spans="1:17" ht="19.5" customHeight="1">
      <c r="A25" s="10">
        <v>9</v>
      </c>
      <c r="B25" s="11">
        <f t="shared" si="0"/>
        <v>17.875</v>
      </c>
      <c r="C25" s="26"/>
      <c r="D25" s="33" t="s">
        <v>38</v>
      </c>
      <c r="E25" s="34">
        <v>6.6</v>
      </c>
      <c r="F25" s="15"/>
      <c r="G25" s="33"/>
      <c r="H25" s="34"/>
      <c r="I25" s="29"/>
      <c r="J25" s="15"/>
      <c r="K25" s="20" t="s">
        <v>39</v>
      </c>
      <c r="L25" s="41">
        <f>L24-L22</f>
        <v>138</v>
      </c>
      <c r="M25" s="20"/>
      <c r="N25" s="41">
        <f>N24-N22</f>
        <v>144</v>
      </c>
      <c r="O25" s="18" t="s">
        <v>11</v>
      </c>
      <c r="Q25" s="137"/>
    </row>
    <row r="26" spans="1:15" ht="19.5" customHeight="1">
      <c r="A26" s="10">
        <v>8</v>
      </c>
      <c r="B26" s="11">
        <f t="shared" si="0"/>
        <v>16.125</v>
      </c>
      <c r="C26" s="26"/>
      <c r="D26" s="33"/>
      <c r="E26" s="34"/>
      <c r="F26" s="15"/>
      <c r="G26" s="31"/>
      <c r="H26" s="34"/>
      <c r="I26" s="29"/>
      <c r="J26" s="15"/>
      <c r="K26" s="20"/>
      <c r="L26" s="20"/>
      <c r="M26" s="20"/>
      <c r="N26" s="20"/>
      <c r="O26" s="18"/>
    </row>
    <row r="27" spans="1:15" ht="19.5" customHeight="1">
      <c r="A27" s="10">
        <v>7</v>
      </c>
      <c r="B27" s="11">
        <f t="shared" si="0"/>
        <v>14.375</v>
      </c>
      <c r="C27" s="26"/>
      <c r="D27" s="33"/>
      <c r="E27" s="34"/>
      <c r="F27" s="15"/>
      <c r="G27" s="31"/>
      <c r="H27" s="32"/>
      <c r="I27" s="29"/>
      <c r="J27" s="15"/>
      <c r="K27" s="20"/>
      <c r="L27" s="20"/>
      <c r="M27" s="36" t="s">
        <v>40</v>
      </c>
      <c r="N27" s="20"/>
      <c r="O27" s="18"/>
    </row>
    <row r="28" spans="1:15" ht="19.5" customHeight="1">
      <c r="A28" s="10">
        <v>6</v>
      </c>
      <c r="B28" s="11">
        <f t="shared" si="0"/>
        <v>12.625</v>
      </c>
      <c r="C28" s="26"/>
      <c r="D28" s="33" t="s">
        <v>75</v>
      </c>
      <c r="E28" s="34">
        <v>27.8</v>
      </c>
      <c r="F28" s="15"/>
      <c r="G28" s="33"/>
      <c r="H28" s="34"/>
      <c r="I28" s="29"/>
      <c r="J28" s="15"/>
      <c r="K28" s="20"/>
      <c r="L28" s="37" t="s">
        <v>29</v>
      </c>
      <c r="M28" s="37"/>
      <c r="N28" s="37" t="s">
        <v>30</v>
      </c>
      <c r="O28" s="18"/>
    </row>
    <row r="29" spans="1:15" ht="19.5" customHeight="1">
      <c r="A29" s="10">
        <v>5</v>
      </c>
      <c r="B29" s="11">
        <f t="shared" si="0"/>
        <v>10.875</v>
      </c>
      <c r="C29" s="26"/>
      <c r="D29" s="33" t="s">
        <v>74</v>
      </c>
      <c r="E29" s="34"/>
      <c r="F29" s="15"/>
      <c r="G29" s="138"/>
      <c r="H29" s="139"/>
      <c r="I29" s="29"/>
      <c r="J29" s="15"/>
      <c r="K29" s="40" t="s">
        <v>41</v>
      </c>
      <c r="L29" s="44">
        <f>((L14/2)+L19+L20)*23.5+(SUMPRODUCT(B3:B7,E3:E7))+(SUMPRODUCT(B9:B33,E9:E33))+SUMPRODUCT(B39:B43,H39:H43)+SUMPRODUCT(B45:B69,H45:H69)</f>
        <v>6428.2125</v>
      </c>
      <c r="M29" s="20" t="s">
        <v>42</v>
      </c>
      <c r="N29" s="44">
        <f>((L14/2)+N19+N20)*23.5+(SUMPRODUCT(B3:B7,H3:H7))+(SUMPRODUCT(B9:B33,H9:H33))+SUMPRODUCT(B39:B43,E39:E43)+SUMPRODUCT(B45:B69,E45:E69)</f>
        <v>2250.9375</v>
      </c>
      <c r="O29" s="18" t="s">
        <v>42</v>
      </c>
    </row>
    <row r="30" spans="1:15" ht="19.5" customHeight="1">
      <c r="A30" s="10">
        <v>4</v>
      </c>
      <c r="B30" s="11">
        <f t="shared" si="0"/>
        <v>9.125</v>
      </c>
      <c r="C30" s="26"/>
      <c r="D30" s="33" t="s">
        <v>26</v>
      </c>
      <c r="E30" s="34">
        <v>1</v>
      </c>
      <c r="F30" s="15"/>
      <c r="G30" s="138" t="s">
        <v>80</v>
      </c>
      <c r="H30" s="139">
        <v>75</v>
      </c>
      <c r="I30" s="29"/>
      <c r="J30" s="15"/>
      <c r="K30" s="45" t="s">
        <v>43</v>
      </c>
      <c r="L30" s="15"/>
      <c r="M30" s="20"/>
      <c r="N30" s="20"/>
      <c r="O30" s="18"/>
    </row>
    <row r="31" spans="1:15" ht="19.5" customHeight="1">
      <c r="A31" s="10">
        <v>3</v>
      </c>
      <c r="B31" s="11">
        <f>B32+1.75</f>
        <v>7.375</v>
      </c>
      <c r="C31" s="26"/>
      <c r="D31" s="33"/>
      <c r="E31" s="34"/>
      <c r="F31" s="15"/>
      <c r="G31" s="138" t="s">
        <v>89</v>
      </c>
      <c r="H31" s="139">
        <v>1.5</v>
      </c>
      <c r="I31" s="29"/>
      <c r="J31" s="15"/>
      <c r="K31" s="40" t="s">
        <v>44</v>
      </c>
      <c r="L31" s="40">
        <v>11396</v>
      </c>
      <c r="M31" s="40" t="s">
        <v>42</v>
      </c>
      <c r="N31" s="40">
        <v>8405</v>
      </c>
      <c r="O31" s="43" t="s">
        <v>42</v>
      </c>
    </row>
    <row r="32" spans="1:15" ht="19.5" customHeight="1">
      <c r="A32" s="10">
        <v>2</v>
      </c>
      <c r="B32" s="11">
        <f>B33+1.75</f>
        <v>5.625</v>
      </c>
      <c r="C32" s="26"/>
      <c r="D32" s="33" t="s">
        <v>45</v>
      </c>
      <c r="E32" s="34">
        <v>2.7</v>
      </c>
      <c r="F32" s="15"/>
      <c r="G32" s="33"/>
      <c r="H32" s="29"/>
      <c r="I32" s="29"/>
      <c r="J32" s="15"/>
      <c r="K32" s="20" t="s">
        <v>39</v>
      </c>
      <c r="L32" s="46">
        <f>L31-L29</f>
        <v>4967.7875</v>
      </c>
      <c r="M32" s="20"/>
      <c r="N32" s="46">
        <f>N31-N29</f>
        <v>6154.0625</v>
      </c>
      <c r="O32" s="18"/>
    </row>
    <row r="33" spans="1:15" ht="19.5" customHeight="1" thickBot="1">
      <c r="A33" s="10">
        <v>1</v>
      </c>
      <c r="B33" s="11">
        <f>2+1+(1.75/2)</f>
        <v>3.875</v>
      </c>
      <c r="C33" s="26"/>
      <c r="D33" s="47" t="s">
        <v>53</v>
      </c>
      <c r="E33" s="48">
        <v>31.2</v>
      </c>
      <c r="F33" s="15"/>
      <c r="G33" s="47"/>
      <c r="H33" s="48"/>
      <c r="I33" s="29"/>
      <c r="J33" s="15"/>
      <c r="K33" s="15"/>
      <c r="L33" s="15"/>
      <c r="M33" s="15"/>
      <c r="N33" s="15"/>
      <c r="O33" s="29" t="s">
        <v>11</v>
      </c>
    </row>
    <row r="34" spans="1:15" ht="16.5" thickBot="1">
      <c r="A34" s="49"/>
      <c r="B34" s="50"/>
      <c r="C34" s="51"/>
      <c r="D34" s="52" t="s">
        <v>46</v>
      </c>
      <c r="E34" s="52"/>
      <c r="F34" s="52"/>
      <c r="G34" s="52"/>
      <c r="H34" s="52"/>
      <c r="I34" s="53"/>
      <c r="J34" s="15"/>
      <c r="K34" s="15"/>
      <c r="L34" s="15"/>
      <c r="M34" s="15"/>
      <c r="N34" s="15"/>
      <c r="O34" s="29"/>
    </row>
    <row r="35" spans="1:15" ht="16.5" thickBot="1">
      <c r="A35" s="54"/>
      <c r="B35" s="55"/>
      <c r="C35" s="56"/>
      <c r="D35" s="57" t="s">
        <v>47</v>
      </c>
      <c r="E35" s="58"/>
      <c r="F35" s="58"/>
      <c r="G35" s="58" t="s">
        <v>11</v>
      </c>
      <c r="H35" s="59" t="s">
        <v>48</v>
      </c>
      <c r="I35" s="52"/>
      <c r="J35" s="52"/>
      <c r="K35" s="52"/>
      <c r="L35" s="52"/>
      <c r="M35" s="52"/>
      <c r="N35" s="52"/>
      <c r="O35" s="53"/>
    </row>
    <row r="36" spans="1:15" ht="15.75">
      <c r="A36" s="140"/>
      <c r="B36" s="50"/>
      <c r="C36" s="141"/>
      <c r="D36" s="142"/>
      <c r="E36" s="143"/>
      <c r="F36" s="143"/>
      <c r="G36" s="143"/>
      <c r="H36" s="144"/>
      <c r="I36" s="15"/>
      <c r="J36" s="15"/>
      <c r="K36" s="15"/>
      <c r="L36" s="15"/>
      <c r="M36" s="15"/>
      <c r="N36" s="15"/>
      <c r="O36" s="15"/>
    </row>
    <row r="37" spans="1:15" ht="19.5" customHeight="1" thickBot="1">
      <c r="A37" s="152" t="s">
        <v>0</v>
      </c>
      <c r="B37" s="153"/>
      <c r="C37" s="153"/>
      <c r="D37" s="153"/>
      <c r="E37" s="153"/>
      <c r="F37" s="154" t="s">
        <v>1</v>
      </c>
      <c r="G37" s="153"/>
      <c r="H37" s="153"/>
      <c r="I37" s="153"/>
      <c r="J37" s="153"/>
      <c r="K37" s="155" t="s">
        <v>2</v>
      </c>
      <c r="L37" s="156"/>
      <c r="M37" s="156"/>
      <c r="N37" s="156"/>
      <c r="O37" s="156"/>
    </row>
    <row r="38" spans="1:15" s="9" customFormat="1" ht="52.5">
      <c r="A38" s="2" t="s">
        <v>3</v>
      </c>
      <c r="B38" s="3" t="s">
        <v>4</v>
      </c>
      <c r="C38" s="4"/>
      <c r="D38" s="148" t="s">
        <v>49</v>
      </c>
      <c r="E38" s="149"/>
      <c r="F38" s="5"/>
      <c r="G38" s="150" t="s">
        <v>50</v>
      </c>
      <c r="H38" s="151"/>
      <c r="I38" s="4"/>
      <c r="J38" s="60"/>
      <c r="K38" s="60"/>
      <c r="L38" s="60"/>
      <c r="M38" s="60"/>
      <c r="N38" s="60"/>
      <c r="O38" s="25"/>
    </row>
    <row r="39" spans="1:15" ht="19.5" customHeight="1">
      <c r="A39" s="10">
        <v>30</v>
      </c>
      <c r="B39" s="11">
        <f>B40+1.75</f>
        <v>55.625</v>
      </c>
      <c r="C39" s="15"/>
      <c r="D39" s="13"/>
      <c r="E39" s="19"/>
      <c r="F39" s="61"/>
      <c r="G39" s="13"/>
      <c r="H39" s="19"/>
      <c r="I39" s="15"/>
      <c r="J39" s="15"/>
      <c r="K39" s="62"/>
      <c r="L39" s="62"/>
      <c r="M39" s="62"/>
      <c r="N39" s="62"/>
      <c r="O39" s="29"/>
    </row>
    <row r="40" spans="1:15" ht="19.5" customHeight="1">
      <c r="A40" s="10">
        <v>29</v>
      </c>
      <c r="B40" s="11">
        <f>B41+1.75</f>
        <v>53.875</v>
      </c>
      <c r="C40" s="15"/>
      <c r="D40" s="13"/>
      <c r="E40" s="19"/>
      <c r="F40" s="61"/>
      <c r="G40" s="13"/>
      <c r="H40" s="19"/>
      <c r="I40" s="15"/>
      <c r="J40" s="15"/>
      <c r="M40" s="15"/>
      <c r="N40" s="15"/>
      <c r="O40" s="29"/>
    </row>
    <row r="41" spans="1:15" ht="19.5" customHeight="1">
      <c r="A41" s="10">
        <v>28</v>
      </c>
      <c r="B41" s="11">
        <f>B42+1.75</f>
        <v>52.125</v>
      </c>
      <c r="C41" s="15"/>
      <c r="D41" s="13"/>
      <c r="E41" s="19"/>
      <c r="F41" s="61"/>
      <c r="G41" s="13"/>
      <c r="H41" s="19"/>
      <c r="I41" s="15"/>
      <c r="J41" s="15"/>
      <c r="K41" s="15"/>
      <c r="L41" s="15"/>
      <c r="M41" s="15"/>
      <c r="N41" s="15"/>
      <c r="O41" s="29"/>
    </row>
    <row r="42" spans="1:15" ht="19.5" customHeight="1">
      <c r="A42" s="10">
        <v>27</v>
      </c>
      <c r="B42" s="11">
        <f>B43+1.75</f>
        <v>50.375</v>
      </c>
      <c r="C42" s="15"/>
      <c r="D42" s="13"/>
      <c r="E42" s="19"/>
      <c r="F42" s="61"/>
      <c r="G42" s="13"/>
      <c r="H42" s="19"/>
      <c r="I42" s="15"/>
      <c r="J42" s="15"/>
      <c r="K42" s="15"/>
      <c r="L42" s="15"/>
      <c r="M42" s="15"/>
      <c r="N42" s="15"/>
      <c r="O42" s="29"/>
    </row>
    <row r="43" spans="1:15" ht="19.5" customHeight="1" thickBot="1">
      <c r="A43" s="10">
        <v>26</v>
      </c>
      <c r="B43" s="11">
        <f>B45+1+1.75</f>
        <v>48.625</v>
      </c>
      <c r="C43" s="15"/>
      <c r="D43" s="13"/>
      <c r="E43" s="19"/>
      <c r="F43" s="61"/>
      <c r="G43" s="15"/>
      <c r="H43" s="19" t="s">
        <v>11</v>
      </c>
      <c r="I43" s="15"/>
      <c r="J43" s="15"/>
      <c r="K43" s="15"/>
      <c r="L43" s="15"/>
      <c r="M43" s="15"/>
      <c r="N43" s="15"/>
      <c r="O43" s="29"/>
    </row>
    <row r="44" spans="1:15" ht="19.5" customHeight="1" thickBot="1">
      <c r="A44" s="10"/>
      <c r="B44" s="11"/>
      <c r="C44" s="24"/>
      <c r="D44" s="6" t="s">
        <v>13</v>
      </c>
      <c r="E44" s="6" t="s">
        <v>14</v>
      </c>
      <c r="F44" s="6"/>
      <c r="G44" s="6" t="s">
        <v>13</v>
      </c>
      <c r="H44" s="6" t="s">
        <v>14</v>
      </c>
      <c r="I44" s="25"/>
      <c r="J44" s="15"/>
      <c r="K44" s="15"/>
      <c r="L44" s="15"/>
      <c r="M44" s="15"/>
      <c r="N44" s="15"/>
      <c r="O44" s="29"/>
    </row>
    <row r="45" spans="1:15" ht="19.5" customHeight="1">
      <c r="A45" s="10">
        <v>25</v>
      </c>
      <c r="B45" s="11">
        <f aca="true" t="shared" si="1" ref="B45:B66">B46+1.75</f>
        <v>45.875</v>
      </c>
      <c r="C45" s="26"/>
      <c r="D45" s="27"/>
      <c r="E45" s="28"/>
      <c r="F45" s="15"/>
      <c r="G45" s="27"/>
      <c r="H45" s="28"/>
      <c r="I45" s="29"/>
      <c r="J45" s="15"/>
      <c r="K45" s="15"/>
      <c r="L45" s="15"/>
      <c r="M45" s="15"/>
      <c r="N45" s="15"/>
      <c r="O45" s="29"/>
    </row>
    <row r="46" spans="1:15" ht="19.5" customHeight="1">
      <c r="A46" s="10">
        <v>24</v>
      </c>
      <c r="B46" s="11">
        <f t="shared" si="1"/>
        <v>44.125</v>
      </c>
      <c r="C46" s="26"/>
      <c r="D46" s="33"/>
      <c r="E46" s="34" t="s">
        <v>11</v>
      </c>
      <c r="F46" s="15"/>
      <c r="G46" s="33"/>
      <c r="H46" s="34" t="s">
        <v>11</v>
      </c>
      <c r="I46" s="29"/>
      <c r="J46" s="15"/>
      <c r="K46" s="15"/>
      <c r="L46" s="15"/>
      <c r="M46" s="15"/>
      <c r="N46" s="15"/>
      <c r="O46" s="29"/>
    </row>
    <row r="47" spans="1:15" ht="19.5" customHeight="1">
      <c r="A47" s="10">
        <v>23</v>
      </c>
      <c r="B47" s="11">
        <f t="shared" si="1"/>
        <v>42.375</v>
      </c>
      <c r="C47" s="26"/>
      <c r="D47" s="33"/>
      <c r="E47" s="34"/>
      <c r="F47" s="15"/>
      <c r="G47" s="138" t="s">
        <v>83</v>
      </c>
      <c r="H47" s="34"/>
      <c r="I47" s="29"/>
      <c r="J47" s="15"/>
      <c r="K47" s="15"/>
      <c r="L47" s="15"/>
      <c r="M47" s="15"/>
      <c r="N47" s="15"/>
      <c r="O47" s="29"/>
    </row>
    <row r="48" spans="1:15" ht="19.5" customHeight="1">
      <c r="A48" s="10">
        <v>22</v>
      </c>
      <c r="B48" s="11">
        <f t="shared" si="1"/>
        <v>40.625</v>
      </c>
      <c r="C48" s="26"/>
      <c r="D48" s="31"/>
      <c r="E48" s="34" t="s">
        <v>11</v>
      </c>
      <c r="F48" s="15"/>
      <c r="G48" s="138" t="s">
        <v>84</v>
      </c>
      <c r="H48" s="34" t="s">
        <v>11</v>
      </c>
      <c r="I48" s="29"/>
      <c r="J48" s="15"/>
      <c r="K48" s="15"/>
      <c r="L48" s="15"/>
      <c r="M48" s="15"/>
      <c r="N48" s="15"/>
      <c r="O48" s="29"/>
    </row>
    <row r="49" spans="1:15" ht="19.5" customHeight="1">
      <c r="A49" s="10">
        <v>21</v>
      </c>
      <c r="B49" s="11">
        <f t="shared" si="1"/>
        <v>38.875</v>
      </c>
      <c r="C49" s="26"/>
      <c r="D49" s="38"/>
      <c r="E49" s="34"/>
      <c r="F49" s="15"/>
      <c r="G49" s="33"/>
      <c r="H49" s="34"/>
      <c r="I49" s="29"/>
      <c r="J49" s="15"/>
      <c r="K49" s="15"/>
      <c r="L49" s="15"/>
      <c r="M49" s="15"/>
      <c r="N49" s="15"/>
      <c r="O49" s="29"/>
    </row>
    <row r="50" spans="1:15" ht="19.5" customHeight="1">
      <c r="A50" s="10">
        <v>20</v>
      </c>
      <c r="B50" s="11">
        <f t="shared" si="1"/>
        <v>37.125</v>
      </c>
      <c r="C50" s="26"/>
      <c r="D50" s="33"/>
      <c r="E50" s="34"/>
      <c r="F50" s="15"/>
      <c r="G50" s="33"/>
      <c r="H50" s="34"/>
      <c r="I50" s="29"/>
      <c r="J50" s="15"/>
      <c r="K50" s="15"/>
      <c r="L50" s="15"/>
      <c r="M50" s="15"/>
      <c r="N50" s="15"/>
      <c r="O50" s="29"/>
    </row>
    <row r="51" spans="1:15" ht="19.5" customHeight="1">
      <c r="A51" s="10">
        <v>19</v>
      </c>
      <c r="B51" s="11">
        <f t="shared" si="1"/>
        <v>35.375</v>
      </c>
      <c r="C51" s="26"/>
      <c r="D51" s="33"/>
      <c r="E51" s="34"/>
      <c r="F51" s="15"/>
      <c r="G51" s="33" t="s">
        <v>51</v>
      </c>
      <c r="H51" s="34">
        <v>27.8</v>
      </c>
      <c r="I51" s="29"/>
      <c r="J51" s="15"/>
      <c r="K51" s="108"/>
      <c r="L51" s="15"/>
      <c r="M51" s="15"/>
      <c r="N51" s="15"/>
      <c r="O51" s="29"/>
    </row>
    <row r="52" spans="1:15" ht="19.5" customHeight="1">
      <c r="A52" s="10">
        <v>18</v>
      </c>
      <c r="B52" s="11">
        <f t="shared" si="1"/>
        <v>33.625</v>
      </c>
      <c r="C52" s="26"/>
      <c r="D52" s="33"/>
      <c r="E52" s="34"/>
      <c r="F52" s="15"/>
      <c r="G52" s="33"/>
      <c r="H52" s="34"/>
      <c r="I52" s="29"/>
      <c r="J52" s="15"/>
      <c r="K52" s="15"/>
      <c r="L52" s="15"/>
      <c r="M52" s="15"/>
      <c r="N52" s="15"/>
      <c r="O52" s="29"/>
    </row>
    <row r="53" spans="1:15" ht="19.5" customHeight="1">
      <c r="A53" s="10">
        <v>17</v>
      </c>
      <c r="B53" s="11">
        <f t="shared" si="1"/>
        <v>31.875</v>
      </c>
      <c r="C53" s="26"/>
      <c r="D53" s="31"/>
      <c r="E53" s="32"/>
      <c r="F53" s="15"/>
      <c r="G53" s="33"/>
      <c r="H53" s="34" t="s">
        <v>11</v>
      </c>
      <c r="I53" s="29"/>
      <c r="J53" s="15"/>
      <c r="K53" s="15"/>
      <c r="L53" s="15"/>
      <c r="M53" s="15"/>
      <c r="N53" s="15"/>
      <c r="O53" s="29"/>
    </row>
    <row r="54" spans="1:15" ht="19.5" customHeight="1">
      <c r="A54" s="10">
        <v>16</v>
      </c>
      <c r="B54" s="11">
        <f t="shared" si="1"/>
        <v>30.125</v>
      </c>
      <c r="C54" s="26"/>
      <c r="D54" s="33"/>
      <c r="E54" s="34" t="s">
        <v>11</v>
      </c>
      <c r="F54" s="15"/>
      <c r="G54" s="33" t="s">
        <v>52</v>
      </c>
      <c r="H54" s="34">
        <v>32.8</v>
      </c>
      <c r="I54" s="29"/>
      <c r="J54" s="15"/>
      <c r="K54" s="15"/>
      <c r="L54" s="15"/>
      <c r="M54" s="15"/>
      <c r="N54" s="15"/>
      <c r="O54" s="29"/>
    </row>
    <row r="55" spans="1:15" ht="19.5" customHeight="1">
      <c r="A55" s="10">
        <v>15</v>
      </c>
      <c r="B55" s="11">
        <f t="shared" si="1"/>
        <v>28.375</v>
      </c>
      <c r="C55" s="26"/>
      <c r="D55" s="31"/>
      <c r="E55" s="32"/>
      <c r="F55" s="15"/>
      <c r="G55" s="33"/>
      <c r="H55" s="34"/>
      <c r="I55" s="29"/>
      <c r="J55" s="15"/>
      <c r="K55" s="15"/>
      <c r="L55" s="15"/>
      <c r="M55" s="15"/>
      <c r="N55" s="15"/>
      <c r="O55" s="29"/>
    </row>
    <row r="56" spans="1:15" ht="19.5" customHeight="1">
      <c r="A56" s="10">
        <v>14</v>
      </c>
      <c r="B56" s="11">
        <f t="shared" si="1"/>
        <v>26.625</v>
      </c>
      <c r="C56" s="26"/>
      <c r="D56" s="38"/>
      <c r="E56" s="29"/>
      <c r="F56" s="15"/>
      <c r="G56" s="38"/>
      <c r="H56" s="29"/>
      <c r="I56" s="29"/>
      <c r="J56" s="15"/>
      <c r="K56" s="15"/>
      <c r="L56" s="15"/>
      <c r="M56" s="15"/>
      <c r="N56" s="15"/>
      <c r="O56" s="29"/>
    </row>
    <row r="57" spans="1:15" ht="19.5" customHeight="1">
      <c r="A57" s="10">
        <v>13</v>
      </c>
      <c r="B57" s="11">
        <f t="shared" si="1"/>
        <v>24.875</v>
      </c>
      <c r="C57" s="26"/>
      <c r="D57" s="33"/>
      <c r="E57" s="34"/>
      <c r="F57" s="15"/>
      <c r="G57" s="33"/>
      <c r="H57" s="34"/>
      <c r="I57" s="29"/>
      <c r="J57" s="15"/>
      <c r="K57" s="15"/>
      <c r="L57" s="15"/>
      <c r="M57" s="15"/>
      <c r="N57" s="15"/>
      <c r="O57" s="29"/>
    </row>
    <row r="58" spans="1:15" ht="19.5" customHeight="1">
      <c r="A58" s="10">
        <v>12</v>
      </c>
      <c r="B58" s="11">
        <f t="shared" si="1"/>
        <v>23.125</v>
      </c>
      <c r="C58" s="26"/>
      <c r="D58" s="33"/>
      <c r="E58" s="34"/>
      <c r="F58" s="15"/>
      <c r="G58" s="38"/>
      <c r="H58" s="29"/>
      <c r="I58" s="29"/>
      <c r="J58" s="15"/>
      <c r="K58" s="15"/>
      <c r="L58" s="15"/>
      <c r="M58" s="15"/>
      <c r="N58" s="15"/>
      <c r="O58" s="29"/>
    </row>
    <row r="59" spans="1:15" ht="19.5" customHeight="1">
      <c r="A59" s="10">
        <v>11</v>
      </c>
      <c r="B59" s="11">
        <f t="shared" si="1"/>
        <v>21.375</v>
      </c>
      <c r="C59" s="26"/>
      <c r="D59" s="33"/>
      <c r="E59" s="34"/>
      <c r="F59" s="15"/>
      <c r="G59" s="31"/>
      <c r="H59" s="32"/>
      <c r="I59" s="29"/>
      <c r="J59" s="15"/>
      <c r="K59" s="15"/>
      <c r="L59" s="15"/>
      <c r="M59" s="15"/>
      <c r="N59" s="15"/>
      <c r="O59" s="29"/>
    </row>
    <row r="60" spans="1:15" ht="19.5" customHeight="1">
      <c r="A60" s="10">
        <v>10</v>
      </c>
      <c r="B60" s="11">
        <f t="shared" si="1"/>
        <v>19.625</v>
      </c>
      <c r="C60" s="26"/>
      <c r="D60" s="31"/>
      <c r="E60" s="32"/>
      <c r="F60" s="15"/>
      <c r="G60" s="31"/>
      <c r="H60" s="32"/>
      <c r="I60" s="29"/>
      <c r="J60" s="15"/>
      <c r="K60" s="15"/>
      <c r="L60" s="15"/>
      <c r="M60" s="15"/>
      <c r="N60" s="15"/>
      <c r="O60" s="29"/>
    </row>
    <row r="61" spans="1:15" ht="19.5" customHeight="1">
      <c r="A61" s="10">
        <v>9</v>
      </c>
      <c r="B61" s="11">
        <f t="shared" si="1"/>
        <v>17.875</v>
      </c>
      <c r="C61" s="26"/>
      <c r="D61" s="33"/>
      <c r="E61" s="34"/>
      <c r="F61" s="15"/>
      <c r="G61" s="31"/>
      <c r="H61" s="32"/>
      <c r="I61" s="29"/>
      <c r="J61" s="15"/>
      <c r="K61" s="15"/>
      <c r="L61" s="15"/>
      <c r="M61" s="15"/>
      <c r="N61" s="15"/>
      <c r="O61" s="29"/>
    </row>
    <row r="62" spans="1:15" ht="19.5" customHeight="1">
      <c r="A62" s="10">
        <v>8</v>
      </c>
      <c r="B62" s="11">
        <f t="shared" si="1"/>
        <v>16.125</v>
      </c>
      <c r="C62" s="26"/>
      <c r="D62" s="33"/>
      <c r="E62" s="34"/>
      <c r="F62" s="15"/>
      <c r="G62" s="31"/>
      <c r="H62" s="32"/>
      <c r="I62" s="29"/>
      <c r="J62" s="15"/>
      <c r="K62" s="15"/>
      <c r="L62" s="15"/>
      <c r="M62" s="15"/>
      <c r="N62" s="15"/>
      <c r="O62" s="29"/>
    </row>
    <row r="63" spans="1:15" ht="19.5" customHeight="1">
      <c r="A63" s="10">
        <v>7</v>
      </c>
      <c r="B63" s="11">
        <f t="shared" si="1"/>
        <v>14.375</v>
      </c>
      <c r="C63" s="26"/>
      <c r="D63" s="33"/>
      <c r="E63" s="34"/>
      <c r="F63" s="15"/>
      <c r="G63" s="31"/>
      <c r="H63" s="32"/>
      <c r="I63" s="29"/>
      <c r="J63" s="15"/>
      <c r="K63" s="15"/>
      <c r="L63" s="15"/>
      <c r="M63" s="15"/>
      <c r="N63" s="15"/>
      <c r="O63" s="29"/>
    </row>
    <row r="64" spans="1:15" ht="19.5" customHeight="1">
      <c r="A64" s="10">
        <v>6</v>
      </c>
      <c r="B64" s="11">
        <f t="shared" si="1"/>
        <v>12.625</v>
      </c>
      <c r="C64" s="26"/>
      <c r="D64" s="33"/>
      <c r="E64" s="34"/>
      <c r="F64" s="15"/>
      <c r="G64" s="31"/>
      <c r="H64" s="32"/>
      <c r="I64" s="29"/>
      <c r="J64" s="15"/>
      <c r="K64" s="63"/>
      <c r="L64" s="15"/>
      <c r="M64" s="15"/>
      <c r="N64" s="15"/>
      <c r="O64" s="29"/>
    </row>
    <row r="65" spans="1:15" ht="19.5" customHeight="1">
      <c r="A65" s="10">
        <v>5</v>
      </c>
      <c r="B65" s="11">
        <f t="shared" si="1"/>
        <v>10.875</v>
      </c>
      <c r="C65" s="26"/>
      <c r="D65" s="138" t="s">
        <v>81</v>
      </c>
      <c r="E65" s="34"/>
      <c r="F65" s="15"/>
      <c r="G65" s="31"/>
      <c r="H65" s="32"/>
      <c r="I65" s="29"/>
      <c r="J65" s="15"/>
      <c r="K65" s="63"/>
      <c r="L65" s="15"/>
      <c r="M65" s="15"/>
      <c r="N65" s="15"/>
      <c r="O65" s="29"/>
    </row>
    <row r="66" spans="1:15" ht="19.5" customHeight="1">
      <c r="A66" s="10">
        <v>4</v>
      </c>
      <c r="B66" s="11">
        <f t="shared" si="1"/>
        <v>9.125</v>
      </c>
      <c r="C66" s="26"/>
      <c r="D66" s="33"/>
      <c r="E66" s="34"/>
      <c r="F66" s="15"/>
      <c r="G66" s="33"/>
      <c r="H66" s="34"/>
      <c r="I66" s="29"/>
      <c r="J66" s="15"/>
      <c r="L66" s="15"/>
      <c r="M66" s="15"/>
      <c r="N66" s="15"/>
      <c r="O66" s="29"/>
    </row>
    <row r="67" spans="1:15" ht="19.5" customHeight="1">
      <c r="A67" s="10">
        <v>3</v>
      </c>
      <c r="B67" s="11">
        <f>B68+1.75</f>
        <v>7.375</v>
      </c>
      <c r="C67" s="26"/>
      <c r="D67" s="33"/>
      <c r="E67" s="34"/>
      <c r="F67" s="15"/>
      <c r="G67" s="33" t="s">
        <v>87</v>
      </c>
      <c r="H67" s="34">
        <v>13</v>
      </c>
      <c r="I67" s="29"/>
      <c r="J67" s="15"/>
      <c r="K67" s="15"/>
      <c r="L67" s="15"/>
      <c r="M67" s="15"/>
      <c r="N67" s="15"/>
      <c r="O67" s="29"/>
    </row>
    <row r="68" spans="1:15" ht="19.5" customHeight="1">
      <c r="A68" s="10">
        <v>2</v>
      </c>
      <c r="B68" s="11">
        <f>B69+1.75</f>
        <v>5.625</v>
      </c>
      <c r="C68" s="26"/>
      <c r="D68" s="33"/>
      <c r="E68" s="34"/>
      <c r="F68" s="15"/>
      <c r="G68" s="33"/>
      <c r="H68" s="34"/>
      <c r="I68" s="29"/>
      <c r="J68" s="15"/>
      <c r="K68" s="63"/>
      <c r="L68" s="15"/>
      <c r="M68" s="15"/>
      <c r="N68" s="15"/>
      <c r="O68" s="29"/>
    </row>
    <row r="69" spans="1:15" ht="19.5" customHeight="1" thickBot="1">
      <c r="A69" s="10">
        <v>1</v>
      </c>
      <c r="B69" s="11">
        <f>2+1+(1.75/2)</f>
        <v>3.875</v>
      </c>
      <c r="C69" s="26"/>
      <c r="D69" s="47"/>
      <c r="E69" s="48"/>
      <c r="F69" s="15"/>
      <c r="G69" s="133"/>
      <c r="H69" s="134"/>
      <c r="I69" s="29"/>
      <c r="J69" s="15"/>
      <c r="K69" s="15"/>
      <c r="L69" s="15"/>
      <c r="M69" s="15"/>
      <c r="N69" s="15"/>
      <c r="O69" s="29"/>
    </row>
    <row r="70" spans="1:15" ht="19.5" customHeight="1" thickBot="1">
      <c r="A70" s="49"/>
      <c r="B70" s="50"/>
      <c r="C70" s="51"/>
      <c r="D70" s="52" t="s">
        <v>46</v>
      </c>
      <c r="E70" s="52"/>
      <c r="F70" s="52"/>
      <c r="G70" s="52"/>
      <c r="H70" s="52"/>
      <c r="I70" s="53"/>
      <c r="J70" s="15"/>
      <c r="K70" s="15"/>
      <c r="L70" s="15"/>
      <c r="M70" s="15"/>
      <c r="N70" s="15"/>
      <c r="O70" s="29"/>
    </row>
    <row r="71" spans="1:15" ht="19.5" customHeight="1" thickBot="1">
      <c r="A71" s="54"/>
      <c r="B71" s="55"/>
      <c r="C71" s="56"/>
      <c r="D71" s="57" t="s">
        <v>54</v>
      </c>
      <c r="E71" s="58"/>
      <c r="F71" s="58"/>
      <c r="G71" s="58" t="s">
        <v>11</v>
      </c>
      <c r="H71" s="59" t="s">
        <v>55</v>
      </c>
      <c r="I71" s="52"/>
      <c r="J71" s="52"/>
      <c r="K71" s="52"/>
      <c r="L71" s="52"/>
      <c r="M71" s="52"/>
      <c r="N71" s="52"/>
      <c r="O71" s="53"/>
    </row>
    <row r="72" spans="1:9" ht="19.5" customHeight="1">
      <c r="A72" s="64"/>
      <c r="B72" s="64"/>
      <c r="C72" s="65"/>
      <c r="D72" s="66"/>
      <c r="E72" s="66"/>
      <c r="F72" s="66"/>
      <c r="G72" s="66"/>
      <c r="H72" s="66"/>
      <c r="I72" s="66"/>
    </row>
  </sheetData>
  <sheetProtection/>
  <mergeCells count="10">
    <mergeCell ref="D38:E38"/>
    <mergeCell ref="G38:H38"/>
    <mergeCell ref="A1:E1"/>
    <mergeCell ref="F1:J1"/>
    <mergeCell ref="K1:O1"/>
    <mergeCell ref="D2:E2"/>
    <mergeCell ref="G2:H2"/>
    <mergeCell ref="A37:E37"/>
    <mergeCell ref="F37:J37"/>
    <mergeCell ref="K37:O37"/>
  </mergeCells>
  <printOptions/>
  <pageMargins left="0.75" right="0.75" top="1" bottom="1" header="0.5" footer="0.5"/>
  <pageSetup fitToHeight="2" fitToWidth="1" horizontalDpi="300" verticalDpi="300" orientation="landscape" scale="6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"/>
  <sheetViews>
    <sheetView workbookViewId="0" topLeftCell="A1">
      <selection activeCell="H23" sqref="H23"/>
    </sheetView>
  </sheetViews>
  <sheetFormatPr defaultColWidth="8.8515625" defaultRowHeight="12.75"/>
  <cols>
    <col min="1" max="2" width="6.28125" style="0" customWidth="1"/>
    <col min="3" max="3" width="2.7109375" style="0" customWidth="1"/>
    <col min="4" max="4" width="20.7109375" style="84" customWidth="1"/>
    <col min="5" max="5" width="6.28125" style="114" customWidth="1"/>
    <col min="6" max="6" width="2.7109375" style="0" customWidth="1"/>
    <col min="7" max="7" width="20.7109375" style="84" customWidth="1"/>
    <col min="8" max="8" width="6.28125" style="114" customWidth="1"/>
    <col min="9" max="9" width="2.7109375" style="84" customWidth="1"/>
    <col min="10" max="12" width="6.28125" style="0" customWidth="1"/>
    <col min="13" max="13" width="6.28125" style="109" customWidth="1"/>
  </cols>
  <sheetData>
    <row r="1" spans="1:13" ht="12">
      <c r="A1" s="68" t="s">
        <v>73</v>
      </c>
      <c r="B1" s="68" t="s">
        <v>56</v>
      </c>
      <c r="D1" s="84" t="s">
        <v>58</v>
      </c>
      <c r="G1" s="84" t="s">
        <v>57</v>
      </c>
      <c r="H1" s="132">
        <f ca="1">TODAY()</f>
        <v>41312</v>
      </c>
      <c r="I1" s="69"/>
      <c r="J1" s="70"/>
      <c r="K1" s="71"/>
      <c r="L1" s="71"/>
      <c r="M1" s="113"/>
    </row>
    <row r="2" spans="9:10" ht="12">
      <c r="I2" s="69"/>
      <c r="J2" s="71"/>
    </row>
    <row r="3" spans="1:10" ht="12">
      <c r="A3" s="75"/>
      <c r="B3" s="71"/>
      <c r="C3" s="76"/>
      <c r="D3" s="99"/>
      <c r="E3" s="115"/>
      <c r="F3" s="72"/>
      <c r="G3" s="110" t="s">
        <v>59</v>
      </c>
      <c r="I3" s="69"/>
      <c r="J3" s="71"/>
    </row>
    <row r="4" spans="1:10" ht="12">
      <c r="A4" s="75"/>
      <c r="B4" s="71"/>
      <c r="C4" s="78"/>
      <c r="D4" s="100" t="s">
        <v>60</v>
      </c>
      <c r="E4" s="116"/>
      <c r="F4" s="73"/>
      <c r="G4" s="112">
        <f>SUM(E29:E35,H18:H35)</f>
        <v>249.9</v>
      </c>
      <c r="I4" s="69"/>
      <c r="J4" s="71"/>
    </row>
    <row r="5" spans="1:12" ht="12">
      <c r="A5" s="75"/>
      <c r="B5" s="71"/>
      <c r="C5" s="78"/>
      <c r="D5" s="101" t="s">
        <v>61</v>
      </c>
      <c r="E5" s="117"/>
      <c r="F5" s="74"/>
      <c r="G5" s="111">
        <f>SUM(M2:M33)</f>
        <v>5815.2125</v>
      </c>
      <c r="I5" s="69"/>
      <c r="J5" s="71"/>
      <c r="K5" s="71"/>
      <c r="L5" s="71"/>
    </row>
    <row r="6" spans="1:12" ht="12">
      <c r="A6" s="75"/>
      <c r="B6" s="71"/>
      <c r="C6" s="78"/>
      <c r="I6" s="69"/>
      <c r="J6" s="71"/>
      <c r="K6" s="71"/>
      <c r="L6" s="71"/>
    </row>
    <row r="7" spans="1:12" ht="12">
      <c r="A7" s="75"/>
      <c r="B7" s="71"/>
      <c r="C7" s="77"/>
      <c r="D7" s="99"/>
      <c r="E7" s="115"/>
      <c r="F7" s="72"/>
      <c r="G7" s="110" t="s">
        <v>59</v>
      </c>
      <c r="I7" s="69"/>
      <c r="J7" s="71"/>
      <c r="K7" s="71"/>
      <c r="L7" s="71"/>
    </row>
    <row r="8" spans="1:12" ht="12">
      <c r="A8" s="75"/>
      <c r="B8" s="71"/>
      <c r="C8" s="80"/>
      <c r="D8" s="100" t="s">
        <v>62</v>
      </c>
      <c r="E8" s="116"/>
      <c r="F8" s="73"/>
      <c r="G8" s="112">
        <v>262</v>
      </c>
      <c r="I8" s="79"/>
      <c r="J8" s="71"/>
      <c r="K8" s="71"/>
      <c r="L8" s="71"/>
    </row>
    <row r="9" spans="1:13" ht="12">
      <c r="A9" s="75"/>
      <c r="B9" s="82"/>
      <c r="C9" s="76"/>
      <c r="D9" s="101" t="s">
        <v>64</v>
      </c>
      <c r="E9" s="117"/>
      <c r="F9" s="74"/>
      <c r="G9" s="111">
        <v>6250</v>
      </c>
      <c r="I9" s="69"/>
      <c r="J9" s="83"/>
      <c r="K9" s="71"/>
      <c r="L9" s="71"/>
      <c r="M9" s="109" t="s">
        <v>63</v>
      </c>
    </row>
    <row r="10" spans="1:13" ht="12">
      <c r="A10" s="75">
        <f aca="true" t="shared" si="0" ref="A10:A32">A11+1.75</f>
        <v>40.25</v>
      </c>
      <c r="B10" s="82">
        <f aca="true" t="shared" si="1" ref="B10:B31">B11+1</f>
        <v>24</v>
      </c>
      <c r="C10" s="76"/>
      <c r="D10" s="69"/>
      <c r="E10" s="118"/>
      <c r="F10" s="71"/>
      <c r="G10" s="79"/>
      <c r="H10" s="118"/>
      <c r="I10" s="69"/>
      <c r="J10" s="83">
        <f aca="true" t="shared" si="2" ref="J10:J33">J11+1</f>
        <v>24</v>
      </c>
      <c r="K10" s="71">
        <f aca="true" t="shared" si="3" ref="K10:K32">K11+1.75</f>
        <v>43.625</v>
      </c>
      <c r="L10" s="71"/>
      <c r="M10" s="109">
        <f aca="true" t="shared" si="4" ref="M10:M35">(E10+H10)*K10</f>
        <v>0</v>
      </c>
    </row>
    <row r="11" spans="1:13" ht="12">
      <c r="A11" s="75">
        <f t="shared" si="0"/>
        <v>38.5</v>
      </c>
      <c r="B11" s="82">
        <f t="shared" si="1"/>
        <v>23</v>
      </c>
      <c r="C11" s="76"/>
      <c r="D11" s="69"/>
      <c r="E11" s="118"/>
      <c r="F11" s="71"/>
      <c r="G11" s="79"/>
      <c r="H11" s="118"/>
      <c r="I11" s="69"/>
      <c r="J11" s="83">
        <f t="shared" si="2"/>
        <v>23</v>
      </c>
      <c r="K11" s="71">
        <f t="shared" si="3"/>
        <v>41.875</v>
      </c>
      <c r="L11" s="71"/>
      <c r="M11" s="109">
        <f t="shared" si="4"/>
        <v>0</v>
      </c>
    </row>
    <row r="12" spans="1:13" ht="12">
      <c r="A12" s="75">
        <f t="shared" si="0"/>
        <v>36.75</v>
      </c>
      <c r="B12" s="82">
        <f t="shared" si="1"/>
        <v>22</v>
      </c>
      <c r="C12" s="76"/>
      <c r="J12" s="83">
        <f t="shared" si="2"/>
        <v>22</v>
      </c>
      <c r="K12" s="71">
        <f t="shared" si="3"/>
        <v>40.125</v>
      </c>
      <c r="L12" s="71"/>
      <c r="M12" s="109">
        <f t="shared" si="4"/>
        <v>0</v>
      </c>
    </row>
    <row r="13" spans="1:13" ht="12">
      <c r="A13" s="75">
        <f t="shared" si="0"/>
        <v>35</v>
      </c>
      <c r="B13" s="82">
        <f t="shared" si="1"/>
        <v>21</v>
      </c>
      <c r="C13" s="76"/>
      <c r="J13" s="83">
        <f t="shared" si="2"/>
        <v>21</v>
      </c>
      <c r="K13" s="71">
        <f t="shared" si="3"/>
        <v>38.375</v>
      </c>
      <c r="L13" s="71"/>
      <c r="M13" s="109">
        <f t="shared" si="4"/>
        <v>0</v>
      </c>
    </row>
    <row r="14" spans="1:13" ht="12">
      <c r="A14" s="75">
        <f t="shared" si="0"/>
        <v>33.25</v>
      </c>
      <c r="B14" s="82">
        <f t="shared" si="1"/>
        <v>20</v>
      </c>
      <c r="C14" s="76"/>
      <c r="J14" s="83">
        <f t="shared" si="2"/>
        <v>20</v>
      </c>
      <c r="K14" s="71">
        <f t="shared" si="3"/>
        <v>36.625</v>
      </c>
      <c r="L14" s="71"/>
      <c r="M14" s="109">
        <f t="shared" si="4"/>
        <v>0</v>
      </c>
    </row>
    <row r="15" spans="1:13" ht="12">
      <c r="A15" s="75">
        <f t="shared" si="0"/>
        <v>31.5</v>
      </c>
      <c r="B15" s="82">
        <f t="shared" si="1"/>
        <v>19</v>
      </c>
      <c r="C15" s="76"/>
      <c r="J15" s="83">
        <f t="shared" si="2"/>
        <v>19</v>
      </c>
      <c r="K15" s="71">
        <f t="shared" si="3"/>
        <v>34.875</v>
      </c>
      <c r="L15" s="71"/>
      <c r="M15" s="109">
        <f t="shared" si="4"/>
        <v>0</v>
      </c>
    </row>
    <row r="16" spans="1:13" ht="12">
      <c r="A16" s="75">
        <f t="shared" si="0"/>
        <v>29.75</v>
      </c>
      <c r="B16" s="82">
        <f t="shared" si="1"/>
        <v>18</v>
      </c>
      <c r="C16" s="76"/>
      <c r="J16" s="83">
        <f t="shared" si="2"/>
        <v>18</v>
      </c>
      <c r="K16" s="71">
        <f t="shared" si="3"/>
        <v>33.125</v>
      </c>
      <c r="L16" s="71"/>
      <c r="M16" s="109">
        <f t="shared" si="4"/>
        <v>0</v>
      </c>
    </row>
    <row r="17" spans="1:13" ht="12">
      <c r="A17" s="75">
        <f t="shared" si="0"/>
        <v>28</v>
      </c>
      <c r="B17" s="82">
        <f t="shared" si="1"/>
        <v>17</v>
      </c>
      <c r="C17" s="76"/>
      <c r="D17" s="99"/>
      <c r="E17" s="115"/>
      <c r="F17" s="72"/>
      <c r="G17" s="87"/>
      <c r="H17" s="119"/>
      <c r="J17" s="83">
        <f t="shared" si="2"/>
        <v>17</v>
      </c>
      <c r="K17" s="71">
        <f t="shared" si="3"/>
        <v>31.375</v>
      </c>
      <c r="L17" s="71"/>
      <c r="M17" s="109">
        <f t="shared" si="4"/>
        <v>0</v>
      </c>
    </row>
    <row r="18" spans="1:15" ht="12">
      <c r="A18" s="75">
        <f t="shared" si="0"/>
        <v>26.25</v>
      </c>
      <c r="B18" s="82">
        <f t="shared" si="1"/>
        <v>16</v>
      </c>
      <c r="C18" s="73"/>
      <c r="D18" s="100" t="s">
        <v>65</v>
      </c>
      <c r="E18" s="116"/>
      <c r="F18" s="73"/>
      <c r="G18" s="86"/>
      <c r="H18" s="125">
        <v>2</v>
      </c>
      <c r="I18" s="85"/>
      <c r="J18" s="83">
        <f t="shared" si="2"/>
        <v>16</v>
      </c>
      <c r="K18" s="71">
        <f t="shared" si="3"/>
        <v>29.625</v>
      </c>
      <c r="L18" s="71"/>
      <c r="M18" s="109">
        <f t="shared" si="4"/>
        <v>59.25</v>
      </c>
      <c r="O18" s="73"/>
    </row>
    <row r="19" spans="1:18" ht="12">
      <c r="A19" s="75">
        <f t="shared" si="0"/>
        <v>24.5</v>
      </c>
      <c r="B19" s="82">
        <f t="shared" si="1"/>
        <v>15</v>
      </c>
      <c r="C19" s="78"/>
      <c r="D19" s="100" t="s">
        <v>72</v>
      </c>
      <c r="E19" s="116"/>
      <c r="F19" s="73"/>
      <c r="G19" s="86"/>
      <c r="H19" s="126">
        <v>162</v>
      </c>
      <c r="I19" s="86"/>
      <c r="J19" s="83">
        <f t="shared" si="2"/>
        <v>15</v>
      </c>
      <c r="K19" s="71">
        <f t="shared" si="3"/>
        <v>27.875</v>
      </c>
      <c r="L19" s="71"/>
      <c r="M19" s="109">
        <f t="shared" si="4"/>
        <v>4515.75</v>
      </c>
      <c r="R19" s="84"/>
    </row>
    <row r="20" spans="1:18" ht="12">
      <c r="A20" s="75">
        <f t="shared" si="0"/>
        <v>22.75</v>
      </c>
      <c r="B20" s="82">
        <f t="shared" si="1"/>
        <v>14</v>
      </c>
      <c r="C20" s="78"/>
      <c r="D20" s="100" t="s">
        <v>66</v>
      </c>
      <c r="E20" s="116"/>
      <c r="F20" s="73"/>
      <c r="G20" s="86"/>
      <c r="H20" s="126">
        <v>5</v>
      </c>
      <c r="I20" s="86"/>
      <c r="J20" s="83">
        <f t="shared" si="2"/>
        <v>14</v>
      </c>
      <c r="K20" s="71">
        <f t="shared" si="3"/>
        <v>26.125</v>
      </c>
      <c r="L20" s="71"/>
      <c r="M20" s="109">
        <f t="shared" si="4"/>
        <v>130.625</v>
      </c>
      <c r="R20" s="84"/>
    </row>
    <row r="21" spans="1:18" ht="12">
      <c r="A21" s="75">
        <f t="shared" si="0"/>
        <v>21</v>
      </c>
      <c r="B21" s="82">
        <f t="shared" si="1"/>
        <v>13</v>
      </c>
      <c r="C21" s="78"/>
      <c r="D21" s="100" t="s">
        <v>67</v>
      </c>
      <c r="E21" s="116"/>
      <c r="F21" s="73"/>
      <c r="G21" s="86"/>
      <c r="H21" s="126">
        <v>6.5</v>
      </c>
      <c r="I21" s="86"/>
      <c r="J21" s="83">
        <f t="shared" si="2"/>
        <v>13</v>
      </c>
      <c r="K21" s="71">
        <f t="shared" si="3"/>
        <v>24.375</v>
      </c>
      <c r="L21" s="71"/>
      <c r="M21" s="109">
        <f t="shared" si="4"/>
        <v>158.4375</v>
      </c>
      <c r="R21" s="84"/>
    </row>
    <row r="22" spans="1:18" ht="12">
      <c r="A22" s="75">
        <f t="shared" si="0"/>
        <v>19.25</v>
      </c>
      <c r="B22" s="82">
        <f t="shared" si="1"/>
        <v>12</v>
      </c>
      <c r="C22" s="78"/>
      <c r="D22" s="147" t="s">
        <v>90</v>
      </c>
      <c r="E22" s="116"/>
      <c r="F22" s="73"/>
      <c r="G22" s="86"/>
      <c r="H22" s="126">
        <v>25</v>
      </c>
      <c r="I22" s="86"/>
      <c r="J22" s="83">
        <f t="shared" si="2"/>
        <v>12</v>
      </c>
      <c r="K22" s="71">
        <f t="shared" si="3"/>
        <v>22.625</v>
      </c>
      <c r="L22" s="71"/>
      <c r="M22" s="109">
        <f t="shared" si="4"/>
        <v>565.625</v>
      </c>
      <c r="R22" s="84"/>
    </row>
    <row r="23" spans="1:18" ht="12">
      <c r="A23" s="75">
        <f t="shared" si="0"/>
        <v>17.5</v>
      </c>
      <c r="B23" s="82">
        <f t="shared" si="1"/>
        <v>11</v>
      </c>
      <c r="C23" s="78"/>
      <c r="D23" s="129"/>
      <c r="E23" s="116"/>
      <c r="F23" s="73"/>
      <c r="G23" s="86"/>
      <c r="H23" s="126"/>
      <c r="I23" s="86"/>
      <c r="J23" s="83">
        <f t="shared" si="2"/>
        <v>11</v>
      </c>
      <c r="K23" s="71">
        <f t="shared" si="3"/>
        <v>20.875</v>
      </c>
      <c r="L23" s="71"/>
      <c r="M23" s="109">
        <f t="shared" si="4"/>
        <v>0</v>
      </c>
      <c r="R23" s="84"/>
    </row>
    <row r="24" spans="1:18" ht="12">
      <c r="A24" s="75">
        <f t="shared" si="0"/>
        <v>15.75</v>
      </c>
      <c r="B24" s="82">
        <f t="shared" si="1"/>
        <v>10</v>
      </c>
      <c r="C24" s="78"/>
      <c r="D24" s="129"/>
      <c r="E24" s="116"/>
      <c r="F24" s="73"/>
      <c r="G24" s="86"/>
      <c r="H24" s="126"/>
      <c r="I24" s="86"/>
      <c r="J24" s="83">
        <f t="shared" si="2"/>
        <v>10</v>
      </c>
      <c r="K24" s="71">
        <f t="shared" si="3"/>
        <v>19.125</v>
      </c>
      <c r="L24" s="71"/>
      <c r="M24" s="109">
        <f t="shared" si="4"/>
        <v>0</v>
      </c>
      <c r="R24" s="84"/>
    </row>
    <row r="25" spans="1:18" ht="12">
      <c r="A25" s="75">
        <f t="shared" si="0"/>
        <v>14</v>
      </c>
      <c r="B25" s="82">
        <f t="shared" si="1"/>
        <v>9</v>
      </c>
      <c r="C25" s="78"/>
      <c r="D25" s="130"/>
      <c r="E25" s="117"/>
      <c r="F25" s="74"/>
      <c r="G25" s="88"/>
      <c r="H25" s="127"/>
      <c r="I25" s="85"/>
      <c r="J25" s="83">
        <f t="shared" si="2"/>
        <v>9</v>
      </c>
      <c r="K25" s="71">
        <f t="shared" si="3"/>
        <v>17.375</v>
      </c>
      <c r="L25" s="71"/>
      <c r="M25" s="109">
        <f t="shared" si="4"/>
        <v>0</v>
      </c>
      <c r="R25" s="84"/>
    </row>
    <row r="26" spans="1:18" ht="12">
      <c r="A26" s="75">
        <f t="shared" si="0"/>
        <v>12.25</v>
      </c>
      <c r="B26" s="82">
        <f t="shared" si="1"/>
        <v>8</v>
      </c>
      <c r="C26" s="76"/>
      <c r="D26" s="131"/>
      <c r="H26" s="128"/>
      <c r="I26" s="85"/>
      <c r="J26" s="83">
        <f t="shared" si="2"/>
        <v>8</v>
      </c>
      <c r="K26" s="71">
        <f t="shared" si="3"/>
        <v>15.625</v>
      </c>
      <c r="L26" s="71"/>
      <c r="M26" s="109">
        <f t="shared" si="4"/>
        <v>0</v>
      </c>
      <c r="R26" s="84"/>
    </row>
    <row r="27" spans="1:18" ht="12">
      <c r="A27" s="75">
        <f t="shared" si="0"/>
        <v>10.5</v>
      </c>
      <c r="B27" s="82">
        <f t="shared" si="1"/>
        <v>7</v>
      </c>
      <c r="C27" s="92"/>
      <c r="D27" s="87"/>
      <c r="E27" s="115"/>
      <c r="F27" s="72"/>
      <c r="G27" s="87"/>
      <c r="H27" s="115"/>
      <c r="I27" s="93"/>
      <c r="J27" s="83">
        <f t="shared" si="2"/>
        <v>7</v>
      </c>
      <c r="K27" s="71">
        <f t="shared" si="3"/>
        <v>13.875</v>
      </c>
      <c r="L27" s="71"/>
      <c r="M27" s="109">
        <f t="shared" si="4"/>
        <v>0</v>
      </c>
      <c r="R27" s="84"/>
    </row>
    <row r="28" spans="1:18" ht="12">
      <c r="A28" s="75">
        <f t="shared" si="0"/>
        <v>8.75</v>
      </c>
      <c r="B28" s="82">
        <f t="shared" si="1"/>
        <v>6</v>
      </c>
      <c r="C28" s="94"/>
      <c r="D28" s="99"/>
      <c r="E28" s="119"/>
      <c r="F28" s="73"/>
      <c r="G28" s="135" t="s">
        <v>79</v>
      </c>
      <c r="H28" s="136">
        <v>5</v>
      </c>
      <c r="I28" s="95"/>
      <c r="J28" s="83">
        <f t="shared" si="2"/>
        <v>6</v>
      </c>
      <c r="K28" s="71">
        <f t="shared" si="3"/>
        <v>12.125</v>
      </c>
      <c r="L28" s="71"/>
      <c r="M28" s="109">
        <f t="shared" si="4"/>
        <v>60.625</v>
      </c>
      <c r="R28" s="84"/>
    </row>
    <row r="29" spans="1:18" ht="12">
      <c r="A29" s="75">
        <f t="shared" si="0"/>
        <v>7</v>
      </c>
      <c r="B29" s="82">
        <f t="shared" si="1"/>
        <v>5</v>
      </c>
      <c r="C29" s="94"/>
      <c r="D29" s="99" t="s">
        <v>76</v>
      </c>
      <c r="E29" s="119">
        <v>9.9</v>
      </c>
      <c r="F29" s="73"/>
      <c r="G29" s="100" t="s">
        <v>77</v>
      </c>
      <c r="H29" s="126">
        <v>9.5</v>
      </c>
      <c r="I29" s="95"/>
      <c r="J29" s="83">
        <f t="shared" si="2"/>
        <v>5</v>
      </c>
      <c r="K29" s="71">
        <f t="shared" si="3"/>
        <v>10.375</v>
      </c>
      <c r="L29" s="71"/>
      <c r="M29" s="109">
        <f t="shared" si="4"/>
        <v>201.27499999999998</v>
      </c>
      <c r="R29" s="84"/>
    </row>
    <row r="30" spans="1:18" ht="12">
      <c r="A30" s="75">
        <f t="shared" si="0"/>
        <v>5.25</v>
      </c>
      <c r="B30" s="82">
        <f t="shared" si="1"/>
        <v>4</v>
      </c>
      <c r="C30" s="94"/>
      <c r="D30" s="101"/>
      <c r="E30" s="120"/>
      <c r="F30" s="73"/>
      <c r="G30" s="101"/>
      <c r="H30" s="120"/>
      <c r="I30" s="95"/>
      <c r="J30" s="83">
        <f t="shared" si="2"/>
        <v>4</v>
      </c>
      <c r="K30" s="71">
        <f t="shared" si="3"/>
        <v>8.625</v>
      </c>
      <c r="L30" s="71"/>
      <c r="M30" s="109">
        <f t="shared" si="4"/>
        <v>0</v>
      </c>
      <c r="R30" s="84"/>
    </row>
    <row r="31" spans="1:18" ht="12">
      <c r="A31" s="75">
        <f t="shared" si="0"/>
        <v>3.5</v>
      </c>
      <c r="B31" s="82">
        <f t="shared" si="1"/>
        <v>3</v>
      </c>
      <c r="C31" s="94"/>
      <c r="D31" s="99" t="s">
        <v>78</v>
      </c>
      <c r="E31" s="119">
        <v>10</v>
      </c>
      <c r="F31" s="73"/>
      <c r="G31" s="99" t="s">
        <v>71</v>
      </c>
      <c r="H31" s="119">
        <v>7</v>
      </c>
      <c r="I31" s="95"/>
      <c r="J31" s="83">
        <f t="shared" si="2"/>
        <v>3</v>
      </c>
      <c r="K31" s="71">
        <f t="shared" si="3"/>
        <v>6.875</v>
      </c>
      <c r="L31" s="71"/>
      <c r="M31" s="109">
        <f t="shared" si="4"/>
        <v>116.875</v>
      </c>
      <c r="R31" s="84"/>
    </row>
    <row r="32" spans="1:18" ht="12">
      <c r="A32" s="75">
        <f t="shared" si="0"/>
        <v>1.75</v>
      </c>
      <c r="B32" s="82">
        <f>B33+1</f>
        <v>2</v>
      </c>
      <c r="C32" s="94"/>
      <c r="D32" s="130"/>
      <c r="E32" s="120"/>
      <c r="F32" s="73"/>
      <c r="G32" s="101"/>
      <c r="H32" s="120"/>
      <c r="I32" s="95"/>
      <c r="J32" s="83">
        <f t="shared" si="2"/>
        <v>2</v>
      </c>
      <c r="K32" s="71">
        <f t="shared" si="3"/>
        <v>5.125</v>
      </c>
      <c r="L32" s="71"/>
      <c r="M32" s="109">
        <f t="shared" si="4"/>
        <v>0</v>
      </c>
      <c r="R32" s="84"/>
    </row>
    <row r="33" spans="1:18" ht="12">
      <c r="A33" s="75">
        <v>0</v>
      </c>
      <c r="B33" s="82">
        <v>1</v>
      </c>
      <c r="C33" s="94"/>
      <c r="D33" s="130" t="s">
        <v>26</v>
      </c>
      <c r="E33" s="120">
        <v>1</v>
      </c>
      <c r="F33" s="73"/>
      <c r="G33" s="101" t="s">
        <v>26</v>
      </c>
      <c r="H33" s="120">
        <v>1</v>
      </c>
      <c r="I33" s="95"/>
      <c r="J33" s="83">
        <f t="shared" si="2"/>
        <v>1</v>
      </c>
      <c r="K33" s="71">
        <v>3.375</v>
      </c>
      <c r="L33" s="71"/>
      <c r="M33" s="109">
        <f t="shared" si="4"/>
        <v>6.75</v>
      </c>
      <c r="R33" s="84"/>
    </row>
    <row r="34" spans="1:13" ht="12">
      <c r="A34" s="71"/>
      <c r="B34" s="71"/>
      <c r="C34" s="96"/>
      <c r="D34" s="106"/>
      <c r="E34" s="121"/>
      <c r="F34" s="97"/>
      <c r="G34" s="106"/>
      <c r="H34" s="121"/>
      <c r="I34" s="98"/>
      <c r="J34" s="71">
        <v>0</v>
      </c>
      <c r="K34" s="71">
        <f>K33-1.75</f>
        <v>1.625</v>
      </c>
      <c r="L34" s="71"/>
      <c r="M34" s="109">
        <f t="shared" si="4"/>
        <v>0</v>
      </c>
    </row>
    <row r="35" spans="1:13" ht="12">
      <c r="A35" s="71"/>
      <c r="B35" s="71"/>
      <c r="C35" s="102"/>
      <c r="D35" s="104" t="s">
        <v>88</v>
      </c>
      <c r="E35" s="122">
        <v>3</v>
      </c>
      <c r="F35" s="103"/>
      <c r="G35" s="104" t="s">
        <v>88</v>
      </c>
      <c r="H35" s="122">
        <v>3</v>
      </c>
      <c r="I35" s="105"/>
      <c r="J35" s="71" t="s">
        <v>68</v>
      </c>
      <c r="K35" s="71">
        <v>0</v>
      </c>
      <c r="L35" s="71"/>
      <c r="M35" s="109">
        <f t="shared" si="4"/>
        <v>0</v>
      </c>
    </row>
    <row r="36" spans="1:13" ht="12">
      <c r="A36" s="71" t="s">
        <v>69</v>
      </c>
      <c r="B36" s="71"/>
      <c r="C36" s="71" t="s">
        <v>70</v>
      </c>
      <c r="D36" s="69"/>
      <c r="E36" s="123"/>
      <c r="F36" s="71"/>
      <c r="G36" s="69"/>
      <c r="H36" s="123"/>
      <c r="I36" s="69"/>
      <c r="J36" s="71"/>
      <c r="K36" s="71"/>
      <c r="L36" s="71"/>
      <c r="M36" s="113"/>
    </row>
    <row r="37" spans="1:13" ht="12">
      <c r="A37" s="71"/>
      <c r="B37" s="71"/>
      <c r="C37" s="71"/>
      <c r="D37" s="69"/>
      <c r="E37" s="123"/>
      <c r="F37" s="71"/>
      <c r="G37" s="69"/>
      <c r="H37" s="123"/>
      <c r="I37" s="69"/>
      <c r="J37" s="71"/>
      <c r="K37" s="71"/>
      <c r="L37" s="71"/>
      <c r="M37" s="113"/>
    </row>
    <row r="38" spans="1:13" ht="12">
      <c r="A38" s="71"/>
      <c r="B38" s="71"/>
      <c r="C38" s="71"/>
      <c r="D38" s="69"/>
      <c r="E38" s="123"/>
      <c r="F38" s="71"/>
      <c r="G38" s="69"/>
      <c r="H38" s="123"/>
      <c r="I38" s="69"/>
      <c r="J38" s="71"/>
      <c r="K38" s="71"/>
      <c r="L38" s="71"/>
      <c r="M38" s="113"/>
    </row>
    <row r="39" spans="1:13" ht="12">
      <c r="A39" s="71"/>
      <c r="B39" s="71"/>
      <c r="C39" s="71"/>
      <c r="D39" s="69"/>
      <c r="E39" s="123"/>
      <c r="F39" s="71"/>
      <c r="G39" s="69"/>
      <c r="H39" s="123"/>
      <c r="I39" s="69"/>
      <c r="J39" s="71"/>
      <c r="K39" s="71"/>
      <c r="L39" s="71"/>
      <c r="M39" s="113"/>
    </row>
    <row r="40" spans="1:13" ht="12">
      <c r="A40" s="71"/>
      <c r="B40" s="71"/>
      <c r="C40" s="71"/>
      <c r="D40" s="69"/>
      <c r="E40" s="123"/>
      <c r="F40" s="71"/>
      <c r="G40" s="69"/>
      <c r="H40" s="123"/>
      <c r="I40" s="69"/>
      <c r="J40" s="71"/>
      <c r="K40" s="71"/>
      <c r="L40" s="71"/>
      <c r="M40" s="113"/>
    </row>
    <row r="41" spans="1:13" ht="12">
      <c r="A41" s="71"/>
      <c r="B41" s="71"/>
      <c r="C41" s="71"/>
      <c r="D41" s="69"/>
      <c r="E41" s="123"/>
      <c r="F41" s="71"/>
      <c r="G41" s="69"/>
      <c r="H41" s="123"/>
      <c r="I41" s="69"/>
      <c r="J41" s="71"/>
      <c r="K41" s="71"/>
      <c r="L41" s="71"/>
      <c r="M41" s="113"/>
    </row>
    <row r="42" spans="1:13" ht="12">
      <c r="A42" s="71"/>
      <c r="B42" s="71"/>
      <c r="C42" s="71"/>
      <c r="D42" s="69"/>
      <c r="E42" s="123"/>
      <c r="F42" s="71"/>
      <c r="G42" s="69"/>
      <c r="H42" s="123"/>
      <c r="I42" s="69"/>
      <c r="J42" s="71"/>
      <c r="K42" s="71"/>
      <c r="L42" s="71"/>
      <c r="M42" s="113"/>
    </row>
    <row r="43" spans="1:13" ht="12">
      <c r="A43" s="71"/>
      <c r="B43" s="71"/>
      <c r="C43" s="71"/>
      <c r="D43" s="69"/>
      <c r="E43" s="123"/>
      <c r="F43" s="71"/>
      <c r="G43" s="69"/>
      <c r="H43" s="123"/>
      <c r="I43" s="69"/>
      <c r="J43" s="71"/>
      <c r="K43" s="71"/>
      <c r="L43" s="71"/>
      <c r="M43" s="113"/>
    </row>
    <row r="44" spans="1:13" ht="12">
      <c r="A44" s="71"/>
      <c r="B44" s="71"/>
      <c r="C44" s="71"/>
      <c r="D44" s="69"/>
      <c r="E44" s="123"/>
      <c r="F44" s="71"/>
      <c r="G44" s="69"/>
      <c r="H44" s="123"/>
      <c r="I44" s="69"/>
      <c r="J44" s="71"/>
      <c r="K44" s="71"/>
      <c r="L44" s="71"/>
      <c r="M44" s="113"/>
    </row>
    <row r="45" spans="1:13" ht="12">
      <c r="A45" s="71"/>
      <c r="B45" s="71"/>
      <c r="C45" s="71"/>
      <c r="D45" s="69"/>
      <c r="E45" s="123"/>
      <c r="F45" s="71"/>
      <c r="G45" s="69"/>
      <c r="H45" s="123"/>
      <c r="I45" s="69"/>
      <c r="J45" s="71"/>
      <c r="K45" s="71"/>
      <c r="L45" s="71"/>
      <c r="M45" s="113"/>
    </row>
    <row r="46" spans="1:13" ht="12">
      <c r="A46" s="71"/>
      <c r="B46" s="71"/>
      <c r="C46" s="71"/>
      <c r="D46" s="69"/>
      <c r="E46" s="123"/>
      <c r="F46" s="71"/>
      <c r="G46" s="69"/>
      <c r="H46" s="123"/>
      <c r="I46" s="69"/>
      <c r="J46" s="71"/>
      <c r="K46" s="71"/>
      <c r="L46" s="71"/>
      <c r="M46" s="113"/>
    </row>
    <row r="47" spans="1:13" ht="12">
      <c r="A47" s="71"/>
      <c r="B47" s="71"/>
      <c r="C47" s="71"/>
      <c r="D47" s="69"/>
      <c r="E47" s="123"/>
      <c r="F47" s="71"/>
      <c r="G47" s="69"/>
      <c r="H47" s="123"/>
      <c r="I47" s="69"/>
      <c r="J47" s="71"/>
      <c r="K47" s="71"/>
      <c r="L47" s="71"/>
      <c r="M47" s="113"/>
    </row>
    <row r="48" spans="1:13" ht="12">
      <c r="A48" s="71"/>
      <c r="B48" s="71"/>
      <c r="C48" s="71"/>
      <c r="D48" s="69"/>
      <c r="E48" s="123"/>
      <c r="F48" s="71"/>
      <c r="G48" s="69"/>
      <c r="H48" s="123"/>
      <c r="I48" s="69"/>
      <c r="J48" s="71"/>
      <c r="K48" s="71"/>
      <c r="L48" s="71"/>
      <c r="M48" s="113"/>
    </row>
    <row r="49" spans="1:13" ht="12">
      <c r="A49" s="71"/>
      <c r="B49" s="71"/>
      <c r="C49" s="71"/>
      <c r="D49" s="69"/>
      <c r="E49" s="123"/>
      <c r="F49" s="71"/>
      <c r="G49" s="69"/>
      <c r="H49" s="123"/>
      <c r="I49" s="69"/>
      <c r="J49" s="89"/>
      <c r="K49" s="71"/>
      <c r="L49" s="71"/>
      <c r="M49" s="113"/>
    </row>
    <row r="50" spans="1:13" ht="12">
      <c r="A50" s="71"/>
      <c r="B50" s="71"/>
      <c r="C50" s="71"/>
      <c r="D50" s="69"/>
      <c r="E50" s="123"/>
      <c r="F50" s="71"/>
      <c r="G50" s="69"/>
      <c r="H50" s="123"/>
      <c r="I50" s="69"/>
      <c r="J50" s="71"/>
      <c r="K50" s="71"/>
      <c r="L50" s="71"/>
      <c r="M50" s="113"/>
    </row>
    <row r="51" spans="1:13" ht="12">
      <c r="A51" s="80"/>
      <c r="B51" s="71"/>
      <c r="C51" s="71"/>
      <c r="D51" s="69"/>
      <c r="E51" s="124"/>
      <c r="F51" s="71"/>
      <c r="G51" s="69"/>
      <c r="H51" s="123"/>
      <c r="I51" s="69"/>
      <c r="J51" s="71"/>
      <c r="K51" s="71"/>
      <c r="L51" s="71"/>
      <c r="M51" s="113"/>
    </row>
    <row r="52" spans="1:13" ht="12">
      <c r="A52" s="80"/>
      <c r="B52" s="71"/>
      <c r="C52" s="71"/>
      <c r="D52" s="69"/>
      <c r="E52" s="124"/>
      <c r="F52" s="71"/>
      <c r="G52" s="69"/>
      <c r="H52" s="123"/>
      <c r="I52" s="69"/>
      <c r="J52" s="71"/>
      <c r="K52" s="71"/>
      <c r="L52" s="71"/>
      <c r="M52" s="113"/>
    </row>
    <row r="53" spans="1:13" ht="12">
      <c r="A53" s="80"/>
      <c r="B53" s="71"/>
      <c r="C53" s="71"/>
      <c r="D53" s="69"/>
      <c r="E53" s="124"/>
      <c r="F53" s="71"/>
      <c r="G53" s="69"/>
      <c r="H53" s="123"/>
      <c r="I53" s="69"/>
      <c r="J53" s="71"/>
      <c r="K53" s="71"/>
      <c r="L53" s="71"/>
      <c r="M53" s="113"/>
    </row>
    <row r="54" spans="1:13" ht="12">
      <c r="A54" s="90"/>
      <c r="B54" s="71"/>
      <c r="C54" s="71"/>
      <c r="D54" s="107"/>
      <c r="E54" s="123"/>
      <c r="F54" s="71"/>
      <c r="G54" s="69"/>
      <c r="H54" s="123"/>
      <c r="I54" s="69"/>
      <c r="J54" s="71"/>
      <c r="K54" s="71"/>
      <c r="L54" s="71"/>
      <c r="M54" s="113"/>
    </row>
    <row r="55" spans="1:13" ht="12">
      <c r="A55" s="91"/>
      <c r="B55" s="71"/>
      <c r="C55" s="71"/>
      <c r="D55" s="69"/>
      <c r="E55" s="123"/>
      <c r="F55" s="71"/>
      <c r="G55" s="69"/>
      <c r="H55" s="123"/>
      <c r="I55" s="69"/>
      <c r="J55" s="71"/>
      <c r="K55" s="71"/>
      <c r="L55" s="71"/>
      <c r="M55" s="113"/>
    </row>
    <row r="56" spans="1:13" ht="12">
      <c r="A56" s="90"/>
      <c r="B56" s="71"/>
      <c r="C56" s="71"/>
      <c r="D56" s="107"/>
      <c r="E56" s="123"/>
      <c r="F56" s="71"/>
      <c r="G56" s="69"/>
      <c r="H56" s="123"/>
      <c r="I56" s="69"/>
      <c r="J56" s="71"/>
      <c r="K56" s="71"/>
      <c r="L56" s="71"/>
      <c r="M56" s="113"/>
    </row>
    <row r="57" spans="1:13" ht="12">
      <c r="A57" s="75"/>
      <c r="B57" s="71"/>
      <c r="C57" s="76"/>
      <c r="D57" s="69"/>
      <c r="E57" s="123"/>
      <c r="F57" s="71"/>
      <c r="G57" s="79"/>
      <c r="H57" s="123"/>
      <c r="I57" s="69"/>
      <c r="J57" s="71"/>
      <c r="K57" s="71"/>
      <c r="L57" s="71"/>
      <c r="M57" s="113"/>
    </row>
    <row r="58" spans="1:13" ht="12">
      <c r="A58" s="75"/>
      <c r="B58" s="71"/>
      <c r="C58" s="76"/>
      <c r="D58" s="69"/>
      <c r="E58" s="123"/>
      <c r="F58" s="71"/>
      <c r="G58" s="79"/>
      <c r="H58" s="123"/>
      <c r="I58" s="69"/>
      <c r="J58" s="71"/>
      <c r="K58" s="71"/>
      <c r="L58" s="71"/>
      <c r="M58" s="113"/>
    </row>
    <row r="59" spans="1:13" ht="12">
      <c r="A59" s="75"/>
      <c r="B59" s="71"/>
      <c r="C59" s="76"/>
      <c r="D59" s="69"/>
      <c r="E59" s="123"/>
      <c r="F59" s="71"/>
      <c r="G59" s="79"/>
      <c r="H59" s="123"/>
      <c r="I59" s="69"/>
      <c r="J59" s="71"/>
      <c r="K59" s="71"/>
      <c r="L59" s="71"/>
      <c r="M59" s="113"/>
    </row>
    <row r="60" spans="1:13" ht="12">
      <c r="A60" s="75"/>
      <c r="B60" s="71"/>
      <c r="C60" s="76"/>
      <c r="D60" s="69"/>
      <c r="E60" s="123"/>
      <c r="F60" s="71"/>
      <c r="G60" s="79"/>
      <c r="H60" s="123"/>
      <c r="I60" s="69"/>
      <c r="J60" s="71"/>
      <c r="K60" s="71"/>
      <c r="L60" s="71"/>
      <c r="M60" s="113"/>
    </row>
    <row r="61" spans="1:13" ht="12">
      <c r="A61" s="75"/>
      <c r="B61" s="71"/>
      <c r="C61" s="76"/>
      <c r="D61" s="69"/>
      <c r="E61" s="123"/>
      <c r="F61" s="71"/>
      <c r="G61" s="79"/>
      <c r="H61" s="123"/>
      <c r="I61" s="69"/>
      <c r="J61" s="71"/>
      <c r="K61" s="71"/>
      <c r="L61" s="71"/>
      <c r="M61" s="113"/>
    </row>
    <row r="62" spans="1:13" ht="12">
      <c r="A62" s="75"/>
      <c r="B62" s="71"/>
      <c r="C62" s="71"/>
      <c r="D62" s="69"/>
      <c r="E62" s="123"/>
      <c r="F62" s="71"/>
      <c r="G62" s="69"/>
      <c r="H62" s="123"/>
      <c r="I62" s="69"/>
      <c r="J62" s="71"/>
      <c r="K62" s="71"/>
      <c r="L62" s="71"/>
      <c r="M62" s="113"/>
    </row>
    <row r="63" spans="1:13" ht="12">
      <c r="A63" s="75"/>
      <c r="B63" s="71"/>
      <c r="C63" s="80"/>
      <c r="D63" s="69"/>
      <c r="E63" s="118"/>
      <c r="F63" s="81"/>
      <c r="G63" s="79"/>
      <c r="H63" s="118"/>
      <c r="I63" s="79"/>
      <c r="J63" s="71"/>
      <c r="K63" s="71"/>
      <c r="L63" s="71"/>
      <c r="M63" s="113"/>
    </row>
    <row r="64" spans="1:13" ht="12">
      <c r="A64" s="75"/>
      <c r="B64" s="82"/>
      <c r="C64" s="76"/>
      <c r="D64" s="69"/>
      <c r="E64" s="118"/>
      <c r="F64" s="71"/>
      <c r="G64" s="79"/>
      <c r="H64" s="118"/>
      <c r="I64" s="79"/>
      <c r="J64" s="83"/>
      <c r="K64" s="71"/>
      <c r="L64" s="71"/>
      <c r="M64" s="113"/>
    </row>
    <row r="65" spans="1:13" ht="12">
      <c r="A65" s="75"/>
      <c r="B65" s="82"/>
      <c r="C65" s="76"/>
      <c r="D65" s="69"/>
      <c r="E65" s="118"/>
      <c r="F65" s="71"/>
      <c r="G65" s="79"/>
      <c r="H65" s="118"/>
      <c r="I65" s="79"/>
      <c r="J65" s="83"/>
      <c r="K65" s="71"/>
      <c r="L65" s="71"/>
      <c r="M65" s="113"/>
    </row>
    <row r="66" spans="1:13" ht="12">
      <c r="A66" s="75"/>
      <c r="B66" s="82"/>
      <c r="C66" s="76"/>
      <c r="D66" s="69"/>
      <c r="E66" s="123"/>
      <c r="F66" s="71"/>
      <c r="G66" s="79"/>
      <c r="H66" s="118"/>
      <c r="I66" s="79"/>
      <c r="J66" s="83"/>
      <c r="K66" s="71"/>
      <c r="L66" s="71"/>
      <c r="M66" s="113"/>
    </row>
    <row r="67" spans="1:13" ht="12">
      <c r="A67" s="75"/>
      <c r="B67" s="82"/>
      <c r="C67" s="76"/>
      <c r="D67" s="69"/>
      <c r="E67" s="118"/>
      <c r="F67" s="71"/>
      <c r="G67" s="79"/>
      <c r="H67" s="118"/>
      <c r="I67" s="79"/>
      <c r="J67" s="83"/>
      <c r="K67" s="71"/>
      <c r="L67" s="71"/>
      <c r="M67" s="113"/>
    </row>
    <row r="68" spans="1:13" ht="12">
      <c r="A68" s="75"/>
      <c r="B68" s="82"/>
      <c r="C68" s="76"/>
      <c r="D68" s="69"/>
      <c r="E68" s="118"/>
      <c r="F68" s="71"/>
      <c r="G68" s="79"/>
      <c r="H68" s="118"/>
      <c r="I68" s="79"/>
      <c r="J68" s="83"/>
      <c r="K68" s="71"/>
      <c r="L68" s="71"/>
      <c r="M68" s="113"/>
    </row>
    <row r="69" spans="1:13" ht="12">
      <c r="A69" s="75"/>
      <c r="B69" s="82"/>
      <c r="C69" s="76"/>
      <c r="D69" s="69"/>
      <c r="E69" s="118"/>
      <c r="F69" s="71"/>
      <c r="G69" s="79"/>
      <c r="H69" s="118"/>
      <c r="I69" s="79"/>
      <c r="J69" s="83"/>
      <c r="K69" s="71"/>
      <c r="L69" s="71"/>
      <c r="M69" s="113"/>
    </row>
    <row r="70" spans="1:13" ht="12">
      <c r="A70" s="75"/>
      <c r="B70" s="82"/>
      <c r="C70" s="76"/>
      <c r="D70" s="69"/>
      <c r="E70" s="118"/>
      <c r="F70" s="71"/>
      <c r="G70" s="79"/>
      <c r="H70" s="118"/>
      <c r="I70" s="79"/>
      <c r="J70" s="83"/>
      <c r="K70" s="71"/>
      <c r="L70" s="71"/>
      <c r="M70" s="113"/>
    </row>
    <row r="71" spans="1:13" ht="12">
      <c r="A71" s="75"/>
      <c r="B71" s="82"/>
      <c r="C71" s="76"/>
      <c r="D71" s="69"/>
      <c r="E71" s="123"/>
      <c r="F71" s="71"/>
      <c r="G71" s="79"/>
      <c r="H71" s="118"/>
      <c r="I71" s="79"/>
      <c r="J71" s="83"/>
      <c r="K71" s="71"/>
      <c r="L71" s="71"/>
      <c r="M71" s="113"/>
    </row>
    <row r="72" spans="1:13" ht="12">
      <c r="A72" s="75"/>
      <c r="B72" s="82"/>
      <c r="C72" s="76"/>
      <c r="D72" s="69"/>
      <c r="E72" s="118"/>
      <c r="F72" s="71"/>
      <c r="G72" s="79"/>
      <c r="H72" s="118"/>
      <c r="I72" s="79"/>
      <c r="J72" s="83"/>
      <c r="K72" s="71"/>
      <c r="L72" s="71"/>
      <c r="M72" s="113"/>
    </row>
    <row r="73" spans="1:13" ht="12">
      <c r="A73" s="75"/>
      <c r="B73" s="82"/>
      <c r="C73" s="76"/>
      <c r="D73" s="69"/>
      <c r="E73" s="118"/>
      <c r="F73" s="71"/>
      <c r="G73" s="79"/>
      <c r="H73" s="118"/>
      <c r="I73" s="79"/>
      <c r="J73" s="83"/>
      <c r="K73" s="71"/>
      <c r="L73" s="71"/>
      <c r="M73" s="113"/>
    </row>
    <row r="74" spans="1:13" ht="12">
      <c r="A74" s="75"/>
      <c r="B74" s="82"/>
      <c r="C74" s="76"/>
      <c r="D74" s="69"/>
      <c r="E74" s="118"/>
      <c r="F74" s="71"/>
      <c r="G74" s="79"/>
      <c r="H74" s="118"/>
      <c r="I74" s="79"/>
      <c r="J74" s="83"/>
      <c r="K74" s="71"/>
      <c r="L74" s="71"/>
      <c r="M74" s="113"/>
    </row>
    <row r="75" spans="1:13" ht="12">
      <c r="A75" s="75"/>
      <c r="B75" s="82"/>
      <c r="C75" s="76"/>
      <c r="D75" s="69"/>
      <c r="E75" s="118"/>
      <c r="F75" s="71"/>
      <c r="G75" s="79"/>
      <c r="H75" s="118"/>
      <c r="I75" s="69"/>
      <c r="J75" s="83"/>
      <c r="K75" s="71"/>
      <c r="L75" s="71"/>
      <c r="M75" s="113"/>
    </row>
    <row r="76" spans="1:13" ht="12">
      <c r="A76" s="75"/>
      <c r="B76" s="82"/>
      <c r="C76" s="76"/>
      <c r="D76" s="69"/>
      <c r="E76" s="118"/>
      <c r="F76" s="71"/>
      <c r="G76" s="79"/>
      <c r="H76" s="118"/>
      <c r="I76" s="79"/>
      <c r="J76" s="83"/>
      <c r="K76" s="71"/>
      <c r="L76" s="71"/>
      <c r="M76" s="113"/>
    </row>
    <row r="77" spans="1:13" ht="12">
      <c r="A77" s="75"/>
      <c r="B77" s="82"/>
      <c r="C77" s="76"/>
      <c r="D77" s="69"/>
      <c r="E77" s="118"/>
      <c r="F77" s="71"/>
      <c r="G77" s="79"/>
      <c r="H77" s="118"/>
      <c r="I77" s="69"/>
      <c r="J77" s="83"/>
      <c r="K77" s="71"/>
      <c r="L77" s="71"/>
      <c r="M77" s="113"/>
    </row>
    <row r="78" spans="1:13" ht="12">
      <c r="A78" s="75"/>
      <c r="B78" s="82"/>
      <c r="C78" s="76"/>
      <c r="D78" s="69"/>
      <c r="E78" s="118"/>
      <c r="F78" s="71"/>
      <c r="G78" s="79"/>
      <c r="H78" s="118"/>
      <c r="I78" s="79"/>
      <c r="J78" s="83"/>
      <c r="K78" s="71"/>
      <c r="L78" s="71"/>
      <c r="M78" s="113"/>
    </row>
    <row r="79" spans="1:13" ht="12">
      <c r="A79" s="75"/>
      <c r="B79" s="82"/>
      <c r="C79" s="76"/>
      <c r="D79" s="69"/>
      <c r="E79" s="118"/>
      <c r="F79" s="71"/>
      <c r="G79" s="79"/>
      <c r="H79" s="118"/>
      <c r="I79" s="79"/>
      <c r="J79" s="83"/>
      <c r="K79" s="71"/>
      <c r="L79" s="71"/>
      <c r="M79" s="113"/>
    </row>
    <row r="80" spans="1:13" ht="12">
      <c r="A80" s="75"/>
      <c r="B80" s="82"/>
      <c r="C80" s="76"/>
      <c r="D80" s="69"/>
      <c r="E80" s="118"/>
      <c r="F80" s="71"/>
      <c r="G80" s="79"/>
      <c r="H80" s="118"/>
      <c r="I80" s="79"/>
      <c r="J80" s="83"/>
      <c r="K80" s="71"/>
      <c r="L80" s="71"/>
      <c r="M80" s="113"/>
    </row>
    <row r="81" spans="1:13" ht="12">
      <c r="A81" s="75"/>
      <c r="B81" s="82"/>
      <c r="C81" s="76"/>
      <c r="D81" s="69"/>
      <c r="E81" s="118"/>
      <c r="F81" s="71"/>
      <c r="G81" s="79"/>
      <c r="H81" s="118"/>
      <c r="I81" s="79"/>
      <c r="J81" s="83"/>
      <c r="K81" s="71"/>
      <c r="L81" s="71"/>
      <c r="M81" s="113"/>
    </row>
    <row r="82" spans="1:13" ht="12">
      <c r="A82" s="75"/>
      <c r="B82" s="82"/>
      <c r="C82" s="76"/>
      <c r="D82" s="69"/>
      <c r="E82" s="118"/>
      <c r="F82" s="71"/>
      <c r="G82" s="79"/>
      <c r="H82" s="118"/>
      <c r="I82" s="79"/>
      <c r="J82" s="83"/>
      <c r="K82" s="71"/>
      <c r="L82" s="71"/>
      <c r="M82" s="113"/>
    </row>
    <row r="83" spans="1:13" ht="12">
      <c r="A83" s="75"/>
      <c r="B83" s="82"/>
      <c r="C83" s="76"/>
      <c r="D83" s="69"/>
      <c r="E83" s="118"/>
      <c r="F83" s="71"/>
      <c r="G83" s="79"/>
      <c r="H83" s="118"/>
      <c r="I83" s="79"/>
      <c r="J83" s="83"/>
      <c r="K83" s="71"/>
      <c r="L83" s="71"/>
      <c r="M83" s="113"/>
    </row>
    <row r="84" spans="1:13" ht="12">
      <c r="A84" s="75"/>
      <c r="B84" s="82"/>
      <c r="C84" s="76"/>
      <c r="D84" s="69"/>
      <c r="E84" s="118"/>
      <c r="F84" s="71"/>
      <c r="G84" s="79"/>
      <c r="H84" s="118"/>
      <c r="I84" s="79"/>
      <c r="J84" s="83"/>
      <c r="K84" s="71"/>
      <c r="L84" s="71"/>
      <c r="M84" s="113"/>
    </row>
    <row r="85" spans="1:13" ht="12">
      <c r="A85" s="75"/>
      <c r="B85" s="82"/>
      <c r="C85" s="76"/>
      <c r="D85" s="69"/>
      <c r="E85" s="118"/>
      <c r="F85" s="71"/>
      <c r="G85" s="79"/>
      <c r="H85" s="118"/>
      <c r="I85" s="79"/>
      <c r="J85" s="83"/>
      <c r="K85" s="71"/>
      <c r="L85" s="71"/>
      <c r="M85" s="113"/>
    </row>
    <row r="86" spans="1:13" ht="12">
      <c r="A86" s="75"/>
      <c r="B86" s="82"/>
      <c r="C86" s="76"/>
      <c r="D86" s="69"/>
      <c r="E86" s="118"/>
      <c r="F86" s="71"/>
      <c r="G86" s="79"/>
      <c r="H86" s="118"/>
      <c r="I86" s="69"/>
      <c r="J86" s="83"/>
      <c r="K86" s="71"/>
      <c r="L86" s="71"/>
      <c r="M86" s="113"/>
    </row>
    <row r="87" spans="1:13" ht="12">
      <c r="A87" s="75"/>
      <c r="B87" s="82"/>
      <c r="C87" s="76"/>
      <c r="D87" s="69"/>
      <c r="E87" s="118"/>
      <c r="F87" s="71"/>
      <c r="G87" s="79"/>
      <c r="H87" s="118"/>
      <c r="I87" s="79"/>
      <c r="J87" s="83"/>
      <c r="K87" s="71"/>
      <c r="L87" s="71"/>
      <c r="M87" s="113"/>
    </row>
    <row r="88" spans="1:13" ht="12">
      <c r="A88" s="75"/>
      <c r="B88" s="82"/>
      <c r="C88" s="76"/>
      <c r="D88" s="69"/>
      <c r="E88" s="118"/>
      <c r="F88" s="71"/>
      <c r="G88" s="79"/>
      <c r="H88" s="118"/>
      <c r="I88" s="79"/>
      <c r="J88" s="83"/>
      <c r="K88" s="71"/>
      <c r="L88" s="71"/>
      <c r="M88" s="113"/>
    </row>
    <row r="89" spans="1:13" ht="12">
      <c r="A89" s="71"/>
      <c r="B89" s="71"/>
      <c r="C89" s="71"/>
      <c r="D89" s="69"/>
      <c r="E89" s="123"/>
      <c r="F89" s="71"/>
      <c r="G89" s="69"/>
      <c r="H89" s="123"/>
      <c r="I89" s="69"/>
      <c r="J89" s="71"/>
      <c r="K89" s="71"/>
      <c r="L89" s="71"/>
      <c r="M89" s="113"/>
    </row>
    <row r="90" spans="1:13" ht="12">
      <c r="A90" s="71"/>
      <c r="B90" s="71"/>
      <c r="C90" s="71"/>
      <c r="D90" s="69"/>
      <c r="E90" s="123"/>
      <c r="F90" s="71"/>
      <c r="G90" s="69"/>
      <c r="H90" s="123"/>
      <c r="I90" s="69"/>
      <c r="J90" s="71"/>
      <c r="K90" s="71"/>
      <c r="L90" s="71"/>
      <c r="M90" s="113"/>
    </row>
    <row r="91" spans="1:13" ht="12">
      <c r="A91" s="71"/>
      <c r="B91" s="71"/>
      <c r="C91" s="71"/>
      <c r="D91" s="69"/>
      <c r="E91" s="123"/>
      <c r="F91" s="71"/>
      <c r="G91" s="69"/>
      <c r="H91" s="123"/>
      <c r="I91" s="69"/>
      <c r="J91" s="71"/>
      <c r="K91" s="71"/>
      <c r="L91" s="71"/>
      <c r="M91" s="113"/>
    </row>
    <row r="92" spans="1:13" ht="12">
      <c r="A92" s="71"/>
      <c r="B92" s="71"/>
      <c r="C92" s="71"/>
      <c r="D92" s="69"/>
      <c r="E92" s="123"/>
      <c r="F92" s="71"/>
      <c r="G92" s="69"/>
      <c r="H92" s="123"/>
      <c r="I92" s="69"/>
      <c r="J92" s="71"/>
      <c r="K92" s="71"/>
      <c r="L92" s="71"/>
      <c r="M92" s="113"/>
    </row>
  </sheetData>
  <sheetProtection/>
  <conditionalFormatting sqref="G4">
    <cfRule type="cellIs" priority="1" dxfId="0" operator="greaterThan" stopIfTrue="1">
      <formula>'AMS Rack'!$G$8</formula>
    </cfRule>
  </conditionalFormatting>
  <conditionalFormatting sqref="G5">
    <cfRule type="cellIs" priority="2" dxfId="0" operator="greaterThan" stopIfTrue="1">
      <formula>'AMS Rack'!$G$9</formula>
    </cfRule>
  </conditionalFormatting>
  <printOptions/>
  <pageMargins left="0.75" right="0.75" top="1" bottom="1" header="0.5" footer="0.5"/>
  <pageSetup orientation="landscape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 ESRL 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Middlebrook</dc:creator>
  <cp:keywords/>
  <dc:description/>
  <cp:lastModifiedBy>carsten Warneke</cp:lastModifiedBy>
  <cp:lastPrinted>2010-04-14T22:47:53Z</cp:lastPrinted>
  <dcterms:created xsi:type="dcterms:W3CDTF">2007-09-05T15:46:48Z</dcterms:created>
  <dcterms:modified xsi:type="dcterms:W3CDTF">2013-02-07T17:18:30Z</dcterms:modified>
  <cp:category/>
  <cp:version/>
  <cp:contentType/>
  <cp:contentStatus/>
</cp:coreProperties>
</file>